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fs01\FileServer\Γ.Δ Ψηφιακών Συστημάτων\Δνση Εξετάσεων κ. Πιστοποιήσεων\Τμήμα Γ- Κ. Π. Γ\pen-paper ΚΠΓ\ΕΞΕΤΑΣΕΙΣ\2025\ΜΑΪΟΣ 2025\ΕΞΕΤΑΣΤΙΚΑ ΚΕΝΤΡΑ\"/>
    </mc:Choice>
  </mc:AlternateContent>
  <bookViews>
    <workbookView xWindow="0" yWindow="0" windowWidth="20460" windowHeight="8340"/>
  </bookViews>
  <sheets>
    <sheet name="Νέα Κατανομή" sheetId="3" r:id="rId1"/>
    <sheet name="DataSheet" sheetId="1" r:id="rId2"/>
  </sheets>
  <definedNames>
    <definedName name="_xlnm._FilterDatabase" localSheetId="1" hidden="1">DataSheet!$A$1:$C$83</definedName>
    <definedName name="_xlnm.Print_Area" localSheetId="0">'Νέα Κατανομή'!$C$1:$N$469</definedName>
    <definedName name="_xlnm.Print_Titles" localSheetId="0">'Νέα Κατανομή'!$1:$1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4" i="3" l="1"/>
  <c r="J382" i="3"/>
  <c r="J25" i="3"/>
  <c r="J28" i="3"/>
  <c r="J384" i="3"/>
  <c r="J383" i="3"/>
  <c r="J60" i="3" l="1"/>
  <c r="J66" i="3"/>
  <c r="J209" i="3"/>
  <c r="J70" i="3"/>
  <c r="J71" i="3"/>
  <c r="J402" i="3" l="1"/>
  <c r="J345" i="3"/>
  <c r="J52" i="3"/>
  <c r="J91" i="3"/>
  <c r="J365" i="3"/>
  <c r="J278" i="3"/>
  <c r="J274" i="3"/>
  <c r="J90" i="3" l="1"/>
  <c r="J69" i="3"/>
  <c r="J46" i="3" l="1"/>
  <c r="J489" i="3" l="1"/>
  <c r="J488" i="3"/>
  <c r="J487" i="3"/>
  <c r="J485" i="3"/>
  <c r="J484" i="3"/>
  <c r="J483" i="3"/>
  <c r="J481" i="3"/>
  <c r="J480" i="3"/>
  <c r="J479" i="3"/>
  <c r="J477" i="3"/>
  <c r="J476" i="3"/>
  <c r="J475" i="3"/>
  <c r="J473" i="3"/>
  <c r="J472" i="3"/>
  <c r="J471" i="3"/>
  <c r="F468" i="3"/>
  <c r="B468" i="3"/>
  <c r="E468" i="3" s="1"/>
  <c r="F467" i="3"/>
  <c r="B467" i="3"/>
  <c r="E467" i="3" s="1"/>
  <c r="F466" i="3"/>
  <c r="B466" i="3"/>
  <c r="E466" i="3" s="1"/>
  <c r="K465" i="3"/>
  <c r="F465" i="3"/>
  <c r="B465" i="3"/>
  <c r="E465" i="3" s="1"/>
  <c r="F464" i="3"/>
  <c r="B464" i="3"/>
  <c r="E464" i="3" s="1"/>
  <c r="F463" i="3"/>
  <c r="B463" i="3"/>
  <c r="E463" i="3" s="1"/>
  <c r="F462" i="3"/>
  <c r="B462" i="3"/>
  <c r="E462" i="3" s="1"/>
  <c r="G462" i="3" s="1"/>
  <c r="F461" i="3"/>
  <c r="B461" i="3"/>
  <c r="E461" i="3" s="1"/>
  <c r="G461" i="3" s="1"/>
  <c r="K460" i="3"/>
  <c r="F460" i="3"/>
  <c r="B460" i="3"/>
  <c r="E460" i="3" s="1"/>
  <c r="G460" i="3" s="1"/>
  <c r="F459" i="3"/>
  <c r="B459" i="3"/>
  <c r="E459" i="3" s="1"/>
  <c r="G459" i="3" s="1"/>
  <c r="F458" i="3"/>
  <c r="B458" i="3"/>
  <c r="E458" i="3" s="1"/>
  <c r="K457" i="3"/>
  <c r="F457" i="3"/>
  <c r="B457" i="3"/>
  <c r="E457" i="3" s="1"/>
  <c r="F456" i="3"/>
  <c r="B456" i="3"/>
  <c r="E456" i="3" s="1"/>
  <c r="F455" i="3"/>
  <c r="B455" i="3"/>
  <c r="E455" i="3" s="1"/>
  <c r="F454" i="3"/>
  <c r="B454" i="3"/>
  <c r="E454" i="3" s="1"/>
  <c r="F453" i="3"/>
  <c r="B453" i="3"/>
  <c r="E453" i="3" s="1"/>
  <c r="K452" i="3"/>
  <c r="F452" i="3"/>
  <c r="B452" i="3"/>
  <c r="E452" i="3" s="1"/>
  <c r="F451" i="3"/>
  <c r="B451" i="3"/>
  <c r="E451" i="3" s="1"/>
  <c r="F450" i="3"/>
  <c r="B450" i="3"/>
  <c r="E450" i="3" s="1"/>
  <c r="F449" i="3"/>
  <c r="B449" i="3"/>
  <c r="E449" i="3" s="1"/>
  <c r="F448" i="3"/>
  <c r="B448" i="3"/>
  <c r="E448" i="3" s="1"/>
  <c r="F447" i="3"/>
  <c r="B447" i="3"/>
  <c r="E447" i="3" s="1"/>
  <c r="K446" i="3"/>
  <c r="F446" i="3"/>
  <c r="B446" i="3"/>
  <c r="E446" i="3" s="1"/>
  <c r="F445" i="3"/>
  <c r="B445" i="3"/>
  <c r="E445" i="3" s="1"/>
  <c r="K444" i="3"/>
  <c r="F444" i="3"/>
  <c r="B444" i="3"/>
  <c r="E444" i="3" s="1"/>
  <c r="F443" i="3"/>
  <c r="B443" i="3"/>
  <c r="E443" i="3" s="1"/>
  <c r="G443" i="3" s="1"/>
  <c r="F442" i="3"/>
  <c r="B442" i="3"/>
  <c r="E442" i="3" s="1"/>
  <c r="G442" i="3" s="1"/>
  <c r="F441" i="3"/>
  <c r="B441" i="3"/>
  <c r="E441" i="3" s="1"/>
  <c r="G441" i="3" s="1"/>
  <c r="F440" i="3"/>
  <c r="B440" i="3"/>
  <c r="E440" i="3" s="1"/>
  <c r="G440" i="3" s="1"/>
  <c r="F439" i="3"/>
  <c r="B439" i="3"/>
  <c r="E439" i="3" s="1"/>
  <c r="G439" i="3" s="1"/>
  <c r="K438" i="3"/>
  <c r="F438" i="3"/>
  <c r="B438" i="3"/>
  <c r="E438" i="3" s="1"/>
  <c r="G438" i="3" s="1"/>
  <c r="F437" i="3"/>
  <c r="B437" i="3"/>
  <c r="E437" i="3" s="1"/>
  <c r="G437" i="3" s="1"/>
  <c r="F436" i="3"/>
  <c r="B436" i="3"/>
  <c r="E436" i="3" s="1"/>
  <c r="G436" i="3" s="1"/>
  <c r="F435" i="3"/>
  <c r="B435" i="3"/>
  <c r="E435" i="3" s="1"/>
  <c r="G435" i="3" s="1"/>
  <c r="F434" i="3"/>
  <c r="B434" i="3"/>
  <c r="E434" i="3" s="1"/>
  <c r="G434" i="3" s="1"/>
  <c r="F433" i="3"/>
  <c r="B433" i="3"/>
  <c r="E433" i="3" s="1"/>
  <c r="G433" i="3" s="1"/>
  <c r="F432" i="3"/>
  <c r="B432" i="3"/>
  <c r="E432" i="3" s="1"/>
  <c r="G432" i="3" s="1"/>
  <c r="F431" i="3"/>
  <c r="B431" i="3"/>
  <c r="E431" i="3" s="1"/>
  <c r="G431" i="3" s="1"/>
  <c r="F430" i="3"/>
  <c r="B430" i="3"/>
  <c r="E430" i="3" s="1"/>
  <c r="G430" i="3" s="1"/>
  <c r="F429" i="3"/>
  <c r="B429" i="3"/>
  <c r="E429" i="3" s="1"/>
  <c r="G429" i="3" s="1"/>
  <c r="K428" i="3"/>
  <c r="F428" i="3"/>
  <c r="B428" i="3"/>
  <c r="E428" i="3" s="1"/>
  <c r="G428" i="3" s="1"/>
  <c r="F427" i="3"/>
  <c r="B427" i="3"/>
  <c r="E427" i="3" s="1"/>
  <c r="G427" i="3" s="1"/>
  <c r="F426" i="3"/>
  <c r="B426" i="3"/>
  <c r="E426" i="3" s="1"/>
  <c r="G426" i="3" s="1"/>
  <c r="F425" i="3"/>
  <c r="B425" i="3"/>
  <c r="E425" i="3" s="1"/>
  <c r="G425" i="3" s="1"/>
  <c r="F424" i="3"/>
  <c r="B424" i="3"/>
  <c r="E424" i="3" s="1"/>
  <c r="G424" i="3" s="1"/>
  <c r="F423" i="3"/>
  <c r="B423" i="3"/>
  <c r="E423" i="3" s="1"/>
  <c r="G423" i="3" s="1"/>
  <c r="F422" i="3"/>
  <c r="B422" i="3"/>
  <c r="E422" i="3" s="1"/>
  <c r="G422" i="3" s="1"/>
  <c r="F421" i="3"/>
  <c r="B421" i="3"/>
  <c r="E421" i="3" s="1"/>
  <c r="G421" i="3" s="1"/>
  <c r="F420" i="3"/>
  <c r="B420" i="3"/>
  <c r="E420" i="3" s="1"/>
  <c r="G420" i="3" s="1"/>
  <c r="F419" i="3"/>
  <c r="B419" i="3"/>
  <c r="E419" i="3" s="1"/>
  <c r="G419" i="3" s="1"/>
  <c r="K418" i="3"/>
  <c r="F418" i="3"/>
  <c r="B418" i="3"/>
  <c r="E418" i="3" s="1"/>
  <c r="G418" i="3" s="1"/>
  <c r="F417" i="3"/>
  <c r="B417" i="3"/>
  <c r="E417" i="3" s="1"/>
  <c r="G417" i="3" s="1"/>
  <c r="F416" i="3"/>
  <c r="B416" i="3"/>
  <c r="E416" i="3" s="1"/>
  <c r="G416" i="3" s="1"/>
  <c r="F415" i="3"/>
  <c r="B415" i="3"/>
  <c r="E415" i="3" s="1"/>
  <c r="G415" i="3" s="1"/>
  <c r="F414" i="3"/>
  <c r="B414" i="3"/>
  <c r="E414" i="3" s="1"/>
  <c r="G414" i="3" s="1"/>
  <c r="F413" i="3"/>
  <c r="B413" i="3"/>
  <c r="E413" i="3" s="1"/>
  <c r="F412" i="3"/>
  <c r="B412" i="3"/>
  <c r="E412" i="3" s="1"/>
  <c r="F411" i="3"/>
  <c r="B411" i="3"/>
  <c r="E411" i="3" s="1"/>
  <c r="F410" i="3"/>
  <c r="B410" i="3"/>
  <c r="E410" i="3" s="1"/>
  <c r="F409" i="3"/>
  <c r="B409" i="3"/>
  <c r="E409" i="3" s="1"/>
  <c r="F408" i="3"/>
  <c r="B408" i="3"/>
  <c r="E408" i="3" s="1"/>
  <c r="K407" i="3"/>
  <c r="F407" i="3"/>
  <c r="B407" i="3"/>
  <c r="E407" i="3" s="1"/>
  <c r="F406" i="3"/>
  <c r="B406" i="3"/>
  <c r="E406" i="3" s="1"/>
  <c r="F405" i="3"/>
  <c r="B405" i="3"/>
  <c r="E405" i="3" s="1"/>
  <c r="F404" i="3"/>
  <c r="B404" i="3"/>
  <c r="E404" i="3" s="1"/>
  <c r="F403" i="3"/>
  <c r="E403" i="3"/>
  <c r="B403" i="3"/>
  <c r="K402" i="3"/>
  <c r="F402" i="3"/>
  <c r="B402" i="3"/>
  <c r="E402" i="3" s="1"/>
  <c r="F401" i="3"/>
  <c r="B401" i="3"/>
  <c r="E401" i="3" s="1"/>
  <c r="F400" i="3"/>
  <c r="B400" i="3"/>
  <c r="E400" i="3" s="1"/>
  <c r="K399" i="3"/>
  <c r="F399" i="3"/>
  <c r="B399" i="3"/>
  <c r="E399" i="3" s="1"/>
  <c r="F398" i="3"/>
  <c r="B398" i="3"/>
  <c r="E398" i="3" s="1"/>
  <c r="F397" i="3"/>
  <c r="B397" i="3"/>
  <c r="E397" i="3" s="1"/>
  <c r="F396" i="3"/>
  <c r="B396" i="3"/>
  <c r="E396" i="3" s="1"/>
  <c r="F395" i="3"/>
  <c r="B395" i="3"/>
  <c r="E395" i="3" s="1"/>
  <c r="K394" i="3"/>
  <c r="F394" i="3"/>
  <c r="B394" i="3"/>
  <c r="E394" i="3" s="1"/>
  <c r="F393" i="3"/>
  <c r="B393" i="3"/>
  <c r="E393" i="3" s="1"/>
  <c r="F392" i="3"/>
  <c r="B392" i="3"/>
  <c r="E392" i="3" s="1"/>
  <c r="F391" i="3"/>
  <c r="B391" i="3"/>
  <c r="E391" i="3" s="1"/>
  <c r="G391" i="3" s="1"/>
  <c r="K390" i="3"/>
  <c r="F390" i="3"/>
  <c r="B390" i="3"/>
  <c r="E390" i="3" s="1"/>
  <c r="G390" i="3" s="1"/>
  <c r="F389" i="3"/>
  <c r="B389" i="3"/>
  <c r="E389" i="3" s="1"/>
  <c r="G389" i="3" s="1"/>
  <c r="F388" i="3"/>
  <c r="B388" i="3"/>
  <c r="E388" i="3" s="1"/>
  <c r="K387" i="3"/>
  <c r="F387" i="3"/>
  <c r="B387" i="3"/>
  <c r="E387" i="3" s="1"/>
  <c r="F386" i="3"/>
  <c r="B386" i="3"/>
  <c r="E386" i="3" s="1"/>
  <c r="F385" i="3"/>
  <c r="B385" i="3"/>
  <c r="E385" i="3" s="1"/>
  <c r="K384" i="3"/>
  <c r="F384" i="3"/>
  <c r="B384" i="3"/>
  <c r="E384" i="3" s="1"/>
  <c r="F383" i="3"/>
  <c r="B383" i="3"/>
  <c r="E383" i="3" s="1"/>
  <c r="K382" i="3"/>
  <c r="F382" i="3"/>
  <c r="B382" i="3"/>
  <c r="E382" i="3" s="1"/>
  <c r="F381" i="3"/>
  <c r="B381" i="3"/>
  <c r="E381" i="3" s="1"/>
  <c r="K380" i="3"/>
  <c r="F380" i="3"/>
  <c r="B380" i="3"/>
  <c r="E380" i="3" s="1"/>
  <c r="F379" i="3"/>
  <c r="B379" i="3"/>
  <c r="E379" i="3" s="1"/>
  <c r="F378" i="3"/>
  <c r="B378" i="3"/>
  <c r="E378" i="3" s="1"/>
  <c r="F377" i="3"/>
  <c r="B377" i="3"/>
  <c r="E377" i="3" s="1"/>
  <c r="J376" i="3"/>
  <c r="J469" i="3" s="1"/>
  <c r="F376" i="3"/>
  <c r="B376" i="3"/>
  <c r="E376" i="3" s="1"/>
  <c r="F375" i="3"/>
  <c r="B375" i="3"/>
  <c r="E375" i="3" s="1"/>
  <c r="K374" i="3"/>
  <c r="F374" i="3"/>
  <c r="B374" i="3"/>
  <c r="E374" i="3" s="1"/>
  <c r="F373" i="3"/>
  <c r="B373" i="3"/>
  <c r="E373" i="3" s="1"/>
  <c r="F372" i="3"/>
  <c r="B372" i="3"/>
  <c r="E372" i="3" s="1"/>
  <c r="F371" i="3"/>
  <c r="B371" i="3"/>
  <c r="E371" i="3" s="1"/>
  <c r="F370" i="3"/>
  <c r="B370" i="3"/>
  <c r="E370" i="3" s="1"/>
  <c r="F369" i="3"/>
  <c r="B369" i="3"/>
  <c r="E369" i="3" s="1"/>
  <c r="F368" i="3"/>
  <c r="B368" i="3"/>
  <c r="E368" i="3" s="1"/>
  <c r="F367" i="3"/>
  <c r="B367" i="3"/>
  <c r="E367" i="3" s="1"/>
  <c r="F366" i="3"/>
  <c r="B366" i="3"/>
  <c r="E366" i="3" s="1"/>
  <c r="F365" i="3"/>
  <c r="B365" i="3"/>
  <c r="E365" i="3" s="1"/>
  <c r="K364" i="3"/>
  <c r="F364" i="3"/>
  <c r="B364" i="3"/>
  <c r="E364" i="3" s="1"/>
  <c r="F363" i="3"/>
  <c r="B363" i="3"/>
  <c r="E363" i="3" s="1"/>
  <c r="F362" i="3"/>
  <c r="B362" i="3"/>
  <c r="E362" i="3" s="1"/>
  <c r="F361" i="3"/>
  <c r="B361" i="3"/>
  <c r="E361" i="3" s="1"/>
  <c r="F360" i="3"/>
  <c r="B360" i="3"/>
  <c r="E360" i="3" s="1"/>
  <c r="F359" i="3"/>
  <c r="B359" i="3"/>
  <c r="E359" i="3" s="1"/>
  <c r="F358" i="3"/>
  <c r="B358" i="3"/>
  <c r="E358" i="3" s="1"/>
  <c r="F357" i="3"/>
  <c r="B357" i="3"/>
  <c r="E357" i="3" s="1"/>
  <c r="G357" i="3" s="1"/>
  <c r="F356" i="3"/>
  <c r="B356" i="3"/>
  <c r="E356" i="3" s="1"/>
  <c r="G356" i="3" s="1"/>
  <c r="F355" i="3"/>
  <c r="B355" i="3"/>
  <c r="E355" i="3" s="1"/>
  <c r="G355" i="3" s="1"/>
  <c r="F354" i="3"/>
  <c r="B354" i="3"/>
  <c r="E354" i="3" s="1"/>
  <c r="G354" i="3" s="1"/>
  <c r="F353" i="3"/>
  <c r="B353" i="3"/>
  <c r="E353" i="3" s="1"/>
  <c r="G353" i="3" s="1"/>
  <c r="K352" i="3"/>
  <c r="F352" i="3"/>
  <c r="B352" i="3"/>
  <c r="E352" i="3" s="1"/>
  <c r="G352" i="3" s="1"/>
  <c r="F351" i="3"/>
  <c r="B351" i="3"/>
  <c r="E351" i="3" s="1"/>
  <c r="G351" i="3" s="1"/>
  <c r="F350" i="3"/>
  <c r="B350" i="3"/>
  <c r="E350" i="3" s="1"/>
  <c r="G350" i="3" s="1"/>
  <c r="G349" i="3"/>
  <c r="F349" i="3"/>
  <c r="B349" i="3"/>
  <c r="E349" i="3" s="1"/>
  <c r="F348" i="3"/>
  <c r="B348" i="3"/>
  <c r="E348" i="3" s="1"/>
  <c r="G348" i="3" s="1"/>
  <c r="F347" i="3"/>
  <c r="B347" i="3"/>
  <c r="E347" i="3" s="1"/>
  <c r="G347" i="3" s="1"/>
  <c r="F346" i="3"/>
  <c r="B346" i="3"/>
  <c r="E346" i="3" s="1"/>
  <c r="G346" i="3" s="1"/>
  <c r="F345" i="3"/>
  <c r="B345" i="3"/>
  <c r="E345" i="3" s="1"/>
  <c r="G345" i="3" s="1"/>
  <c r="F344" i="3"/>
  <c r="B344" i="3"/>
  <c r="E344" i="3" s="1"/>
  <c r="G344" i="3" s="1"/>
  <c r="F343" i="3"/>
  <c r="B343" i="3"/>
  <c r="E343" i="3" s="1"/>
  <c r="G343" i="3" s="1"/>
  <c r="K342" i="3"/>
  <c r="F342" i="3"/>
  <c r="B342" i="3"/>
  <c r="E342" i="3" s="1"/>
  <c r="G342" i="3" s="1"/>
  <c r="F341" i="3"/>
  <c r="B341" i="3"/>
  <c r="E341" i="3" s="1"/>
  <c r="G341" i="3" s="1"/>
  <c r="F340" i="3"/>
  <c r="B340" i="3"/>
  <c r="E340" i="3" s="1"/>
  <c r="G340" i="3" s="1"/>
  <c r="F339" i="3"/>
  <c r="B339" i="3"/>
  <c r="E339" i="3" s="1"/>
  <c r="G339" i="3" s="1"/>
  <c r="F338" i="3"/>
  <c r="B338" i="3"/>
  <c r="E338" i="3" s="1"/>
  <c r="G338" i="3" s="1"/>
  <c r="F337" i="3"/>
  <c r="B337" i="3"/>
  <c r="E337" i="3" s="1"/>
  <c r="G337" i="3" s="1"/>
  <c r="F336" i="3"/>
  <c r="B336" i="3"/>
  <c r="E336" i="3" s="1"/>
  <c r="G336" i="3" s="1"/>
  <c r="F335" i="3"/>
  <c r="B335" i="3"/>
  <c r="E335" i="3" s="1"/>
  <c r="G335" i="3" s="1"/>
  <c r="F334" i="3"/>
  <c r="B334" i="3"/>
  <c r="E334" i="3" s="1"/>
  <c r="G334" i="3" s="1"/>
  <c r="F333" i="3"/>
  <c r="E333" i="3"/>
  <c r="G333" i="3" s="1"/>
  <c r="B333" i="3"/>
  <c r="K332" i="3"/>
  <c r="F332" i="3"/>
  <c r="B332" i="3"/>
  <c r="E332" i="3" s="1"/>
  <c r="G332" i="3" s="1"/>
  <c r="F331" i="3"/>
  <c r="B331" i="3"/>
  <c r="E331" i="3" s="1"/>
  <c r="G331" i="3" s="1"/>
  <c r="F330" i="3"/>
  <c r="B330" i="3"/>
  <c r="E330" i="3" s="1"/>
  <c r="G330" i="3" s="1"/>
  <c r="F329" i="3"/>
  <c r="B329" i="3"/>
  <c r="E329" i="3" s="1"/>
  <c r="G329" i="3" s="1"/>
  <c r="F328" i="3"/>
  <c r="B328" i="3"/>
  <c r="E328" i="3" s="1"/>
  <c r="G328" i="3" s="1"/>
  <c r="F327" i="3"/>
  <c r="B327" i="3"/>
  <c r="E327" i="3" s="1"/>
  <c r="G327" i="3" s="1"/>
  <c r="F326" i="3"/>
  <c r="B326" i="3"/>
  <c r="E326" i="3" s="1"/>
  <c r="G326" i="3" s="1"/>
  <c r="F325" i="3"/>
  <c r="B325" i="3"/>
  <c r="E325" i="3" s="1"/>
  <c r="G325" i="3" s="1"/>
  <c r="F324" i="3"/>
  <c r="B324" i="3"/>
  <c r="E324" i="3" s="1"/>
  <c r="G324" i="3" s="1"/>
  <c r="F323" i="3"/>
  <c r="B323" i="3"/>
  <c r="E323" i="3" s="1"/>
  <c r="G323" i="3" s="1"/>
  <c r="K322" i="3"/>
  <c r="F322" i="3"/>
  <c r="B322" i="3"/>
  <c r="E322" i="3" s="1"/>
  <c r="G322" i="3" s="1"/>
  <c r="F321" i="3"/>
  <c r="B321" i="3"/>
  <c r="E321" i="3" s="1"/>
  <c r="G321" i="3" s="1"/>
  <c r="F320" i="3"/>
  <c r="B320" i="3"/>
  <c r="E320" i="3" s="1"/>
  <c r="G320" i="3" s="1"/>
  <c r="F319" i="3"/>
  <c r="B319" i="3"/>
  <c r="E319" i="3" s="1"/>
  <c r="G319" i="3" s="1"/>
  <c r="F318" i="3"/>
  <c r="B318" i="3"/>
  <c r="E318" i="3" s="1"/>
  <c r="G318" i="3" s="1"/>
  <c r="F317" i="3"/>
  <c r="B317" i="3"/>
  <c r="E317" i="3" s="1"/>
  <c r="G317" i="3" s="1"/>
  <c r="F316" i="3"/>
  <c r="B316" i="3"/>
  <c r="E316" i="3" s="1"/>
  <c r="G316" i="3" s="1"/>
  <c r="F315" i="3"/>
  <c r="B315" i="3"/>
  <c r="E315" i="3" s="1"/>
  <c r="G315" i="3" s="1"/>
  <c r="F314" i="3"/>
  <c r="B314" i="3"/>
  <c r="E314" i="3" s="1"/>
  <c r="G314" i="3" s="1"/>
  <c r="F313" i="3"/>
  <c r="B313" i="3"/>
  <c r="E313" i="3" s="1"/>
  <c r="G313" i="3" s="1"/>
  <c r="K312" i="3"/>
  <c r="F312" i="3"/>
  <c r="B312" i="3"/>
  <c r="E312" i="3" s="1"/>
  <c r="G312" i="3" s="1"/>
  <c r="F311" i="3"/>
  <c r="B311" i="3"/>
  <c r="E311" i="3" s="1"/>
  <c r="G311" i="3" s="1"/>
  <c r="F310" i="3"/>
  <c r="B310" i="3"/>
  <c r="E310" i="3" s="1"/>
  <c r="G310" i="3" s="1"/>
  <c r="F309" i="3"/>
  <c r="B309" i="3"/>
  <c r="E309" i="3" s="1"/>
  <c r="G309" i="3" s="1"/>
  <c r="F308" i="3"/>
  <c r="B308" i="3"/>
  <c r="E308" i="3" s="1"/>
  <c r="G308" i="3" s="1"/>
  <c r="F307" i="3"/>
  <c r="B307" i="3"/>
  <c r="E307" i="3" s="1"/>
  <c r="G307" i="3" s="1"/>
  <c r="F306" i="3"/>
  <c r="B306" i="3"/>
  <c r="E306" i="3" s="1"/>
  <c r="G306" i="3" s="1"/>
  <c r="F305" i="3"/>
  <c r="B305" i="3"/>
  <c r="E305" i="3" s="1"/>
  <c r="G305" i="3" s="1"/>
  <c r="F304" i="3"/>
  <c r="B304" i="3"/>
  <c r="E304" i="3" s="1"/>
  <c r="G304" i="3" s="1"/>
  <c r="F303" i="3"/>
  <c r="B303" i="3"/>
  <c r="E303" i="3" s="1"/>
  <c r="G303" i="3" s="1"/>
  <c r="K302" i="3"/>
  <c r="F302" i="3"/>
  <c r="B302" i="3"/>
  <c r="E302" i="3" s="1"/>
  <c r="G302" i="3" s="1"/>
  <c r="F301" i="3"/>
  <c r="B301" i="3"/>
  <c r="E301" i="3" s="1"/>
  <c r="G301" i="3" s="1"/>
  <c r="F300" i="3"/>
  <c r="B300" i="3"/>
  <c r="E300" i="3" s="1"/>
  <c r="G300" i="3" s="1"/>
  <c r="F299" i="3"/>
  <c r="B299" i="3"/>
  <c r="E299" i="3" s="1"/>
  <c r="G299" i="3" s="1"/>
  <c r="F298" i="3"/>
  <c r="B298" i="3"/>
  <c r="E298" i="3" s="1"/>
  <c r="G298" i="3" s="1"/>
  <c r="F297" i="3"/>
  <c r="B297" i="3"/>
  <c r="E297" i="3" s="1"/>
  <c r="F296" i="3"/>
  <c r="B296" i="3"/>
  <c r="E296" i="3" s="1"/>
  <c r="F295" i="3"/>
  <c r="B295" i="3"/>
  <c r="E295" i="3" s="1"/>
  <c r="F294" i="3"/>
  <c r="B294" i="3"/>
  <c r="E294" i="3" s="1"/>
  <c r="K293" i="3"/>
  <c r="F293" i="3"/>
  <c r="B293" i="3"/>
  <c r="E293" i="3" s="1"/>
  <c r="F292" i="3"/>
  <c r="B292" i="3"/>
  <c r="E292" i="3" s="1"/>
  <c r="F291" i="3"/>
  <c r="B291" i="3"/>
  <c r="E291" i="3" s="1"/>
  <c r="F290" i="3"/>
  <c r="B290" i="3"/>
  <c r="E290" i="3" s="1"/>
  <c r="F289" i="3"/>
  <c r="B289" i="3"/>
  <c r="E289" i="3" s="1"/>
  <c r="F288" i="3"/>
  <c r="B288" i="3"/>
  <c r="E288" i="3" s="1"/>
  <c r="F287" i="3"/>
  <c r="B287" i="3"/>
  <c r="E287" i="3" s="1"/>
  <c r="K286" i="3"/>
  <c r="F286" i="3"/>
  <c r="B286" i="3"/>
  <c r="E286" i="3" s="1"/>
  <c r="F285" i="3"/>
  <c r="B285" i="3"/>
  <c r="E285" i="3" s="1"/>
  <c r="F284" i="3"/>
  <c r="B284" i="3"/>
  <c r="E284" i="3" s="1"/>
  <c r="G284" i="3" s="1"/>
  <c r="F283" i="3"/>
  <c r="B283" i="3"/>
  <c r="E283" i="3" s="1"/>
  <c r="G283" i="3" s="1"/>
  <c r="F282" i="3"/>
  <c r="B282" i="3"/>
  <c r="E282" i="3" s="1"/>
  <c r="G282" i="3" s="1"/>
  <c r="F281" i="3"/>
  <c r="B281" i="3"/>
  <c r="E281" i="3" s="1"/>
  <c r="G281" i="3" s="1"/>
  <c r="F280" i="3"/>
  <c r="B280" i="3"/>
  <c r="E280" i="3" s="1"/>
  <c r="G280" i="3" s="1"/>
  <c r="F279" i="3"/>
  <c r="B279" i="3"/>
  <c r="E279" i="3" s="1"/>
  <c r="G279" i="3" s="1"/>
  <c r="K278" i="3"/>
  <c r="F278" i="3"/>
  <c r="B278" i="3"/>
  <c r="E278" i="3" s="1"/>
  <c r="G278" i="3" s="1"/>
  <c r="F277" i="3"/>
  <c r="B277" i="3"/>
  <c r="E277" i="3" s="1"/>
  <c r="G277" i="3" s="1"/>
  <c r="F276" i="3"/>
  <c r="B276" i="3"/>
  <c r="E276" i="3" s="1"/>
  <c r="G276" i="3" s="1"/>
  <c r="F275" i="3"/>
  <c r="B275" i="3"/>
  <c r="E275" i="3" s="1"/>
  <c r="G275" i="3" s="1"/>
  <c r="F274" i="3"/>
  <c r="B274" i="3"/>
  <c r="E274" i="3" s="1"/>
  <c r="G274" i="3" s="1"/>
  <c r="F273" i="3"/>
  <c r="B273" i="3"/>
  <c r="E273" i="3" s="1"/>
  <c r="G273" i="3" s="1"/>
  <c r="F272" i="3"/>
  <c r="B272" i="3"/>
  <c r="E272" i="3" s="1"/>
  <c r="G272" i="3" s="1"/>
  <c r="F271" i="3"/>
  <c r="B271" i="3"/>
  <c r="E271" i="3" s="1"/>
  <c r="G271" i="3" s="1"/>
  <c r="F270" i="3"/>
  <c r="B270" i="3"/>
  <c r="E270" i="3" s="1"/>
  <c r="G270" i="3" s="1"/>
  <c r="F269" i="3"/>
  <c r="B269" i="3"/>
  <c r="E269" i="3" s="1"/>
  <c r="G269" i="3" s="1"/>
  <c r="K268" i="3"/>
  <c r="F268" i="3"/>
  <c r="B268" i="3"/>
  <c r="E268" i="3" s="1"/>
  <c r="G268" i="3" s="1"/>
  <c r="F267" i="3"/>
  <c r="B267" i="3"/>
  <c r="E267" i="3" s="1"/>
  <c r="G267" i="3" s="1"/>
  <c r="F266" i="3"/>
  <c r="B266" i="3"/>
  <c r="E266" i="3" s="1"/>
  <c r="G266" i="3" s="1"/>
  <c r="F265" i="3"/>
  <c r="B265" i="3"/>
  <c r="E265" i="3" s="1"/>
  <c r="G265" i="3" s="1"/>
  <c r="F264" i="3"/>
  <c r="B264" i="3"/>
  <c r="E264" i="3" s="1"/>
  <c r="G264" i="3" s="1"/>
  <c r="F263" i="3"/>
  <c r="B263" i="3"/>
  <c r="E263" i="3" s="1"/>
  <c r="G263" i="3" s="1"/>
  <c r="F262" i="3"/>
  <c r="B262" i="3"/>
  <c r="E262" i="3" s="1"/>
  <c r="G262" i="3" s="1"/>
  <c r="F261" i="3"/>
  <c r="B261" i="3"/>
  <c r="E261" i="3" s="1"/>
  <c r="G261" i="3" s="1"/>
  <c r="F260" i="3"/>
  <c r="B260" i="3"/>
  <c r="E260" i="3" s="1"/>
  <c r="G260" i="3" s="1"/>
  <c r="F259" i="3"/>
  <c r="B259" i="3"/>
  <c r="E259" i="3" s="1"/>
  <c r="G259" i="3" s="1"/>
  <c r="K258" i="3"/>
  <c r="F258" i="3"/>
  <c r="B258" i="3"/>
  <c r="E258" i="3" s="1"/>
  <c r="G258" i="3" s="1"/>
  <c r="F257" i="3"/>
  <c r="B257" i="3"/>
  <c r="E257" i="3" s="1"/>
  <c r="G257" i="3" s="1"/>
  <c r="F256" i="3"/>
  <c r="B256" i="3"/>
  <c r="E256" i="3" s="1"/>
  <c r="G256" i="3" s="1"/>
  <c r="F255" i="3"/>
  <c r="B255" i="3"/>
  <c r="E255" i="3" s="1"/>
  <c r="G255" i="3" s="1"/>
  <c r="F254" i="3"/>
  <c r="B254" i="3"/>
  <c r="E254" i="3" s="1"/>
  <c r="G254" i="3" s="1"/>
  <c r="F253" i="3"/>
  <c r="B253" i="3"/>
  <c r="E253" i="3" s="1"/>
  <c r="G253" i="3" s="1"/>
  <c r="F252" i="3"/>
  <c r="B252" i="3"/>
  <c r="E252" i="3" s="1"/>
  <c r="G252" i="3" s="1"/>
  <c r="F251" i="3"/>
  <c r="B251" i="3"/>
  <c r="E251" i="3" s="1"/>
  <c r="G251" i="3" s="1"/>
  <c r="F250" i="3"/>
  <c r="B250" i="3"/>
  <c r="E250" i="3" s="1"/>
  <c r="G250" i="3" s="1"/>
  <c r="F249" i="3"/>
  <c r="B249" i="3"/>
  <c r="E249" i="3" s="1"/>
  <c r="G249" i="3" s="1"/>
  <c r="K248" i="3"/>
  <c r="F248" i="3"/>
  <c r="B248" i="3"/>
  <c r="E248" i="3" s="1"/>
  <c r="G248" i="3" s="1"/>
  <c r="F247" i="3"/>
  <c r="B247" i="3"/>
  <c r="E247" i="3" s="1"/>
  <c r="G247" i="3" s="1"/>
  <c r="F246" i="3"/>
  <c r="B246" i="3"/>
  <c r="E246" i="3" s="1"/>
  <c r="G246" i="3" s="1"/>
  <c r="F245" i="3"/>
  <c r="E245" i="3"/>
  <c r="G245" i="3" s="1"/>
  <c r="B245" i="3"/>
  <c r="F244" i="3"/>
  <c r="B244" i="3"/>
  <c r="E244" i="3" s="1"/>
  <c r="G244" i="3" s="1"/>
  <c r="F243" i="3"/>
  <c r="B243" i="3"/>
  <c r="E243" i="3" s="1"/>
  <c r="G243" i="3" s="1"/>
  <c r="F242" i="3"/>
  <c r="B242" i="3"/>
  <c r="E242" i="3" s="1"/>
  <c r="G242" i="3" s="1"/>
  <c r="F241" i="3"/>
  <c r="B241" i="3"/>
  <c r="E241" i="3" s="1"/>
  <c r="G241" i="3" s="1"/>
  <c r="F240" i="3"/>
  <c r="B240" i="3"/>
  <c r="E240" i="3" s="1"/>
  <c r="G240" i="3" s="1"/>
  <c r="F239" i="3"/>
  <c r="B239" i="3"/>
  <c r="E239" i="3" s="1"/>
  <c r="G239" i="3" s="1"/>
  <c r="K238" i="3"/>
  <c r="F238" i="3"/>
  <c r="B238" i="3"/>
  <c r="E238" i="3" s="1"/>
  <c r="G238" i="3" s="1"/>
  <c r="F237" i="3"/>
  <c r="B237" i="3"/>
  <c r="E237" i="3" s="1"/>
  <c r="G237" i="3" s="1"/>
  <c r="F236" i="3"/>
  <c r="B236" i="3"/>
  <c r="E236" i="3" s="1"/>
  <c r="G236" i="3" s="1"/>
  <c r="F235" i="3"/>
  <c r="B235" i="3"/>
  <c r="E235" i="3" s="1"/>
  <c r="G235" i="3" s="1"/>
  <c r="F234" i="3"/>
  <c r="B234" i="3"/>
  <c r="E234" i="3" s="1"/>
  <c r="G234" i="3" s="1"/>
  <c r="F233" i="3"/>
  <c r="B233" i="3"/>
  <c r="E233" i="3" s="1"/>
  <c r="K232" i="3"/>
  <c r="F232" i="3"/>
  <c r="B232" i="3"/>
  <c r="E232" i="3" s="1"/>
  <c r="F231" i="3"/>
  <c r="B231" i="3"/>
  <c r="E231" i="3" s="1"/>
  <c r="F230" i="3"/>
  <c r="B230" i="3"/>
  <c r="E230" i="3" s="1"/>
  <c r="F229" i="3"/>
  <c r="B229" i="3"/>
  <c r="E229" i="3" s="1"/>
  <c r="K228" i="3"/>
  <c r="F228" i="3"/>
  <c r="B228" i="3"/>
  <c r="E228" i="3" s="1"/>
  <c r="F227" i="3"/>
  <c r="B227" i="3"/>
  <c r="E227" i="3" s="1"/>
  <c r="F226" i="3"/>
  <c r="B226" i="3"/>
  <c r="E226" i="3" s="1"/>
  <c r="F225" i="3"/>
  <c r="B225" i="3"/>
  <c r="E225" i="3" s="1"/>
  <c r="F224" i="3"/>
  <c r="B224" i="3"/>
  <c r="E224" i="3" s="1"/>
  <c r="F223" i="3"/>
  <c r="B223" i="3"/>
  <c r="E223" i="3" s="1"/>
  <c r="K222" i="3"/>
  <c r="F222" i="3"/>
  <c r="B222" i="3"/>
  <c r="E222" i="3" s="1"/>
  <c r="F221" i="3"/>
  <c r="B221" i="3"/>
  <c r="E221" i="3" s="1"/>
  <c r="F220" i="3"/>
  <c r="B220" i="3"/>
  <c r="E220" i="3" s="1"/>
  <c r="F219" i="3"/>
  <c r="B219" i="3"/>
  <c r="E219" i="3" s="1"/>
  <c r="G219" i="3" s="1"/>
  <c r="F218" i="3"/>
  <c r="B218" i="3"/>
  <c r="E218" i="3" s="1"/>
  <c r="G218" i="3" s="1"/>
  <c r="F217" i="3"/>
  <c r="B217" i="3"/>
  <c r="E217" i="3" s="1"/>
  <c r="G217" i="3" s="1"/>
  <c r="F216" i="3"/>
  <c r="B216" i="3"/>
  <c r="E216" i="3" s="1"/>
  <c r="G216" i="3" s="1"/>
  <c r="F215" i="3"/>
  <c r="B215" i="3"/>
  <c r="E215" i="3" s="1"/>
  <c r="G215" i="3" s="1"/>
  <c r="K214" i="3"/>
  <c r="F214" i="3"/>
  <c r="B214" i="3"/>
  <c r="E214" i="3" s="1"/>
  <c r="G214" i="3" s="1"/>
  <c r="F213" i="3"/>
  <c r="B213" i="3"/>
  <c r="E213" i="3" s="1"/>
  <c r="G213" i="3" s="1"/>
  <c r="F212" i="3"/>
  <c r="B212" i="3"/>
  <c r="E212" i="3" s="1"/>
  <c r="G212" i="3" s="1"/>
  <c r="F211" i="3"/>
  <c r="B211" i="3"/>
  <c r="E211" i="3" s="1"/>
  <c r="G211" i="3" s="1"/>
  <c r="F210" i="3"/>
  <c r="B210" i="3"/>
  <c r="E210" i="3" s="1"/>
  <c r="G210" i="3" s="1"/>
  <c r="F209" i="3"/>
  <c r="B209" i="3"/>
  <c r="E209" i="3" s="1"/>
  <c r="G209" i="3" s="1"/>
  <c r="F208" i="3"/>
  <c r="E208" i="3"/>
  <c r="G208" i="3" s="1"/>
  <c r="B208" i="3"/>
  <c r="F207" i="3"/>
  <c r="B207" i="3"/>
  <c r="E207" i="3" s="1"/>
  <c r="G207" i="3" s="1"/>
  <c r="F206" i="3"/>
  <c r="B206" i="3"/>
  <c r="E206" i="3" s="1"/>
  <c r="G206" i="3" s="1"/>
  <c r="F205" i="3"/>
  <c r="B205" i="3"/>
  <c r="E205" i="3" s="1"/>
  <c r="G205" i="3" s="1"/>
  <c r="K204" i="3"/>
  <c r="F204" i="3"/>
  <c r="B204" i="3"/>
  <c r="E204" i="3" s="1"/>
  <c r="G204" i="3" s="1"/>
  <c r="F203" i="3"/>
  <c r="B203" i="3"/>
  <c r="E203" i="3" s="1"/>
  <c r="G203" i="3" s="1"/>
  <c r="F202" i="3"/>
  <c r="B202" i="3"/>
  <c r="E202" i="3" s="1"/>
  <c r="G202" i="3" s="1"/>
  <c r="F201" i="3"/>
  <c r="B201" i="3"/>
  <c r="E201" i="3" s="1"/>
  <c r="G201" i="3" s="1"/>
  <c r="F200" i="3"/>
  <c r="B200" i="3"/>
  <c r="E200" i="3" s="1"/>
  <c r="G200" i="3" s="1"/>
  <c r="F199" i="3"/>
  <c r="B199" i="3"/>
  <c r="E199" i="3" s="1"/>
  <c r="G199" i="3" s="1"/>
  <c r="F198" i="3"/>
  <c r="B198" i="3"/>
  <c r="E198" i="3" s="1"/>
  <c r="G198" i="3" s="1"/>
  <c r="F197" i="3"/>
  <c r="B197" i="3"/>
  <c r="E197" i="3" s="1"/>
  <c r="G197" i="3" s="1"/>
  <c r="F196" i="3"/>
  <c r="B196" i="3"/>
  <c r="E196" i="3" s="1"/>
  <c r="G196" i="3" s="1"/>
  <c r="F195" i="3"/>
  <c r="B195" i="3"/>
  <c r="E195" i="3" s="1"/>
  <c r="G195" i="3" s="1"/>
  <c r="K194" i="3"/>
  <c r="F194" i="3"/>
  <c r="B194" i="3"/>
  <c r="E194" i="3" s="1"/>
  <c r="G194" i="3" s="1"/>
  <c r="F193" i="3"/>
  <c r="B193" i="3"/>
  <c r="E193" i="3" s="1"/>
  <c r="G193" i="3" s="1"/>
  <c r="F192" i="3"/>
  <c r="B192" i="3"/>
  <c r="E192" i="3" s="1"/>
  <c r="G192" i="3" s="1"/>
  <c r="F191" i="3"/>
  <c r="B191" i="3"/>
  <c r="E191" i="3" s="1"/>
  <c r="G191" i="3" s="1"/>
  <c r="F190" i="3"/>
  <c r="B190" i="3"/>
  <c r="E190" i="3" s="1"/>
  <c r="G190" i="3" s="1"/>
  <c r="F189" i="3"/>
  <c r="B189" i="3"/>
  <c r="E189" i="3" s="1"/>
  <c r="K188" i="3"/>
  <c r="F188" i="3"/>
  <c r="B188" i="3"/>
  <c r="E188" i="3" s="1"/>
  <c r="F187" i="3"/>
  <c r="B187" i="3"/>
  <c r="E187" i="3" s="1"/>
  <c r="F186" i="3"/>
  <c r="B186" i="3"/>
  <c r="E186" i="3" s="1"/>
  <c r="F185" i="3"/>
  <c r="B185" i="3"/>
  <c r="E185" i="3" s="1"/>
  <c r="F184" i="3"/>
  <c r="B184" i="3"/>
  <c r="E184" i="3" s="1"/>
  <c r="K183" i="3"/>
  <c r="F183" i="3"/>
  <c r="B183" i="3"/>
  <c r="E183" i="3" s="1"/>
  <c r="F182" i="3"/>
  <c r="B182" i="3"/>
  <c r="E182" i="3" s="1"/>
  <c r="F181" i="3"/>
  <c r="B181" i="3"/>
  <c r="E181" i="3" s="1"/>
  <c r="F180" i="3"/>
  <c r="B180" i="3"/>
  <c r="E180" i="3" s="1"/>
  <c r="F179" i="3"/>
  <c r="B179" i="3"/>
  <c r="E179" i="3" s="1"/>
  <c r="K178" i="3"/>
  <c r="F178" i="3"/>
  <c r="B178" i="3"/>
  <c r="E178" i="3" s="1"/>
  <c r="F177" i="3"/>
  <c r="B177" i="3"/>
  <c r="E177" i="3" s="1"/>
  <c r="F176" i="3"/>
  <c r="B176" i="3"/>
  <c r="E176" i="3" s="1"/>
  <c r="G176" i="3" s="1"/>
  <c r="F175" i="3"/>
  <c r="B175" i="3"/>
  <c r="E175" i="3" s="1"/>
  <c r="G175" i="3" s="1"/>
  <c r="F174" i="3"/>
  <c r="B174" i="3"/>
  <c r="E174" i="3" s="1"/>
  <c r="G174" i="3" s="1"/>
  <c r="F173" i="3"/>
  <c r="B173" i="3"/>
  <c r="E173" i="3" s="1"/>
  <c r="G173" i="3" s="1"/>
  <c r="F172" i="3"/>
  <c r="B172" i="3"/>
  <c r="E172" i="3" s="1"/>
  <c r="G172" i="3" s="1"/>
  <c r="K171" i="3"/>
  <c r="F171" i="3"/>
  <c r="B171" i="3"/>
  <c r="E171" i="3" s="1"/>
  <c r="G171" i="3" s="1"/>
  <c r="F170" i="3"/>
  <c r="B170" i="3"/>
  <c r="E170" i="3" s="1"/>
  <c r="G170" i="3" s="1"/>
  <c r="F169" i="3"/>
  <c r="B169" i="3"/>
  <c r="E169" i="3" s="1"/>
  <c r="G169" i="3" s="1"/>
  <c r="F168" i="3"/>
  <c r="B168" i="3"/>
  <c r="E168" i="3" s="1"/>
  <c r="G168" i="3" s="1"/>
  <c r="F167" i="3"/>
  <c r="B167" i="3"/>
  <c r="E167" i="3" s="1"/>
  <c r="G167" i="3" s="1"/>
  <c r="F166" i="3"/>
  <c r="B166" i="3"/>
  <c r="E166" i="3" s="1"/>
  <c r="G166" i="3" s="1"/>
  <c r="F165" i="3"/>
  <c r="B165" i="3"/>
  <c r="E165" i="3" s="1"/>
  <c r="G165" i="3" s="1"/>
  <c r="F164" i="3"/>
  <c r="B164" i="3"/>
  <c r="E164" i="3" s="1"/>
  <c r="G164" i="3" s="1"/>
  <c r="F163" i="3"/>
  <c r="E163" i="3"/>
  <c r="G163" i="3" s="1"/>
  <c r="B163" i="3"/>
  <c r="F162" i="3"/>
  <c r="B162" i="3"/>
  <c r="E162" i="3" s="1"/>
  <c r="G162" i="3" s="1"/>
  <c r="K161" i="3"/>
  <c r="F161" i="3"/>
  <c r="B161" i="3"/>
  <c r="E161" i="3" s="1"/>
  <c r="G161" i="3" s="1"/>
  <c r="F160" i="3"/>
  <c r="E160" i="3"/>
  <c r="G160" i="3" s="1"/>
  <c r="B160" i="3"/>
  <c r="F159" i="3"/>
  <c r="B159" i="3"/>
  <c r="E159" i="3" s="1"/>
  <c r="G159" i="3" s="1"/>
  <c r="F158" i="3"/>
  <c r="B158" i="3"/>
  <c r="E158" i="3" s="1"/>
  <c r="G158" i="3" s="1"/>
  <c r="F157" i="3"/>
  <c r="B157" i="3"/>
  <c r="E157" i="3" s="1"/>
  <c r="G157" i="3" s="1"/>
  <c r="F156" i="3"/>
  <c r="B156" i="3"/>
  <c r="E156" i="3" s="1"/>
  <c r="G156" i="3" s="1"/>
  <c r="F155" i="3"/>
  <c r="B155" i="3"/>
  <c r="E155" i="3" s="1"/>
  <c r="G155" i="3" s="1"/>
  <c r="F154" i="3"/>
  <c r="B154" i="3"/>
  <c r="E154" i="3" s="1"/>
  <c r="G154" i="3" s="1"/>
  <c r="F153" i="3"/>
  <c r="B153" i="3"/>
  <c r="E153" i="3" s="1"/>
  <c r="G153" i="3" s="1"/>
  <c r="K152" i="3"/>
  <c r="F152" i="3"/>
  <c r="B152" i="3"/>
  <c r="E152" i="3" s="1"/>
  <c r="G152" i="3" s="1"/>
  <c r="F151" i="3"/>
  <c r="B151" i="3"/>
  <c r="E151" i="3" s="1"/>
  <c r="G151" i="3" s="1"/>
  <c r="F150" i="3"/>
  <c r="B150" i="3"/>
  <c r="E150" i="3" s="1"/>
  <c r="G150" i="3" s="1"/>
  <c r="F149" i="3"/>
  <c r="B149" i="3"/>
  <c r="E149" i="3" s="1"/>
  <c r="G149" i="3" s="1"/>
  <c r="F148" i="3"/>
  <c r="B148" i="3"/>
  <c r="E148" i="3" s="1"/>
  <c r="G148" i="3" s="1"/>
  <c r="F147" i="3"/>
  <c r="B147" i="3"/>
  <c r="E147" i="3" s="1"/>
  <c r="G147" i="3" s="1"/>
  <c r="F146" i="3"/>
  <c r="B146" i="3"/>
  <c r="E146" i="3" s="1"/>
  <c r="G146" i="3" s="1"/>
  <c r="F145" i="3"/>
  <c r="B145" i="3"/>
  <c r="E145" i="3" s="1"/>
  <c r="G145" i="3" s="1"/>
  <c r="F144" i="3"/>
  <c r="B144" i="3"/>
  <c r="E144" i="3" s="1"/>
  <c r="G144" i="3" s="1"/>
  <c r="F143" i="3"/>
  <c r="B143" i="3"/>
  <c r="E143" i="3" s="1"/>
  <c r="G143" i="3" s="1"/>
  <c r="F142" i="3"/>
  <c r="B142" i="3"/>
  <c r="E142" i="3" s="1"/>
  <c r="G142" i="3" s="1"/>
  <c r="K141" i="3"/>
  <c r="F141" i="3"/>
  <c r="B141" i="3"/>
  <c r="E141" i="3" s="1"/>
  <c r="G141" i="3" s="1"/>
  <c r="F140" i="3"/>
  <c r="B140" i="3"/>
  <c r="E140" i="3" s="1"/>
  <c r="G140" i="3" s="1"/>
  <c r="F139" i="3"/>
  <c r="B139" i="3"/>
  <c r="E139" i="3" s="1"/>
  <c r="G139" i="3" s="1"/>
  <c r="F138" i="3"/>
  <c r="B138" i="3"/>
  <c r="E138" i="3" s="1"/>
  <c r="G138" i="3" s="1"/>
  <c r="F137" i="3"/>
  <c r="B137" i="3"/>
  <c r="E137" i="3" s="1"/>
  <c r="G137" i="3" s="1"/>
  <c r="F136" i="3"/>
  <c r="B136" i="3"/>
  <c r="E136" i="3" s="1"/>
  <c r="G136" i="3" s="1"/>
  <c r="F135" i="3"/>
  <c r="B135" i="3"/>
  <c r="E135" i="3" s="1"/>
  <c r="G135" i="3" s="1"/>
  <c r="F134" i="3"/>
  <c r="E134" i="3"/>
  <c r="G134" i="3" s="1"/>
  <c r="B134" i="3"/>
  <c r="F133" i="3"/>
  <c r="B133" i="3"/>
  <c r="E133" i="3" s="1"/>
  <c r="G133" i="3" s="1"/>
  <c r="F132" i="3"/>
  <c r="B132" i="3"/>
  <c r="E132" i="3" s="1"/>
  <c r="G132" i="3" s="1"/>
  <c r="K131" i="3"/>
  <c r="F131" i="3"/>
  <c r="B131" i="3"/>
  <c r="E131" i="3" s="1"/>
  <c r="G131" i="3" s="1"/>
  <c r="F130" i="3"/>
  <c r="B130" i="3"/>
  <c r="E130" i="3" s="1"/>
  <c r="G130" i="3" s="1"/>
  <c r="F129" i="3"/>
  <c r="B129" i="3"/>
  <c r="E129" i="3" s="1"/>
  <c r="G129" i="3" s="1"/>
  <c r="F128" i="3"/>
  <c r="B128" i="3"/>
  <c r="E128" i="3" s="1"/>
  <c r="G128" i="3" s="1"/>
  <c r="F127" i="3"/>
  <c r="B127" i="3"/>
  <c r="E127" i="3" s="1"/>
  <c r="G127" i="3" s="1"/>
  <c r="F126" i="3"/>
  <c r="B126" i="3"/>
  <c r="E126" i="3" s="1"/>
  <c r="G126" i="3" s="1"/>
  <c r="F125" i="3"/>
  <c r="B125" i="3"/>
  <c r="E125" i="3" s="1"/>
  <c r="G125" i="3" s="1"/>
  <c r="F124" i="3"/>
  <c r="B124" i="3"/>
  <c r="E124" i="3" s="1"/>
  <c r="G124" i="3" s="1"/>
  <c r="F123" i="3"/>
  <c r="B123" i="3"/>
  <c r="E123" i="3" s="1"/>
  <c r="G123" i="3" s="1"/>
  <c r="F122" i="3"/>
  <c r="B122" i="3"/>
  <c r="E122" i="3" s="1"/>
  <c r="G122" i="3" s="1"/>
  <c r="K121" i="3"/>
  <c r="F121" i="3"/>
  <c r="B121" i="3"/>
  <c r="E121" i="3" s="1"/>
  <c r="G121" i="3" s="1"/>
  <c r="F120" i="3"/>
  <c r="B120" i="3"/>
  <c r="E120" i="3" s="1"/>
  <c r="G120" i="3" s="1"/>
  <c r="F119" i="3"/>
  <c r="B119" i="3"/>
  <c r="E119" i="3" s="1"/>
  <c r="G119" i="3" s="1"/>
  <c r="F118" i="3"/>
  <c r="B118" i="3"/>
  <c r="E118" i="3" s="1"/>
  <c r="G118" i="3" s="1"/>
  <c r="F117" i="3"/>
  <c r="B117" i="3"/>
  <c r="E117" i="3" s="1"/>
  <c r="G117" i="3" s="1"/>
  <c r="F116" i="3"/>
  <c r="B116" i="3"/>
  <c r="E116" i="3" s="1"/>
  <c r="G116" i="3" s="1"/>
  <c r="F115" i="3"/>
  <c r="B115" i="3"/>
  <c r="E115" i="3" s="1"/>
  <c r="G115" i="3" s="1"/>
  <c r="F114" i="3"/>
  <c r="B114" i="3"/>
  <c r="E114" i="3" s="1"/>
  <c r="G114" i="3" s="1"/>
  <c r="F113" i="3"/>
  <c r="B113" i="3"/>
  <c r="E113" i="3" s="1"/>
  <c r="G113" i="3" s="1"/>
  <c r="F112" i="3"/>
  <c r="B112" i="3"/>
  <c r="E112" i="3" s="1"/>
  <c r="G112" i="3" s="1"/>
  <c r="K111" i="3"/>
  <c r="F111" i="3"/>
  <c r="B111" i="3"/>
  <c r="E111" i="3" s="1"/>
  <c r="G111" i="3" s="1"/>
  <c r="F110" i="3"/>
  <c r="B110" i="3"/>
  <c r="E110" i="3" s="1"/>
  <c r="G110" i="3" s="1"/>
  <c r="F109" i="3"/>
  <c r="B109" i="3"/>
  <c r="E109" i="3" s="1"/>
  <c r="G109" i="3" s="1"/>
  <c r="F108" i="3"/>
  <c r="B108" i="3"/>
  <c r="E108" i="3" s="1"/>
  <c r="G108" i="3" s="1"/>
  <c r="F107" i="3"/>
  <c r="B107" i="3"/>
  <c r="E107" i="3" s="1"/>
  <c r="G107" i="3" s="1"/>
  <c r="F106" i="3"/>
  <c r="B106" i="3"/>
  <c r="E106" i="3" s="1"/>
  <c r="F105" i="3"/>
  <c r="B105" i="3"/>
  <c r="E105" i="3" s="1"/>
  <c r="F104" i="3"/>
  <c r="E104" i="3"/>
  <c r="B104" i="3"/>
  <c r="K103" i="3"/>
  <c r="F103" i="3"/>
  <c r="B103" i="3"/>
  <c r="E103" i="3" s="1"/>
  <c r="F102" i="3"/>
  <c r="B102" i="3"/>
  <c r="E102" i="3" s="1"/>
  <c r="F101" i="3"/>
  <c r="B101" i="3"/>
  <c r="E101" i="3" s="1"/>
  <c r="F100" i="3"/>
  <c r="B100" i="3"/>
  <c r="E100" i="3" s="1"/>
  <c r="F99" i="3"/>
  <c r="B99" i="3"/>
  <c r="E99" i="3" s="1"/>
  <c r="F98" i="3"/>
  <c r="B98" i="3"/>
  <c r="E98" i="3" s="1"/>
  <c r="F97" i="3"/>
  <c r="B97" i="3"/>
  <c r="E97" i="3" s="1"/>
  <c r="K96" i="3"/>
  <c r="F96" i="3"/>
  <c r="B96" i="3"/>
  <c r="E96" i="3" s="1"/>
  <c r="F95" i="3"/>
  <c r="B95" i="3"/>
  <c r="E95" i="3" s="1"/>
  <c r="F94" i="3"/>
  <c r="B94" i="3"/>
  <c r="E94" i="3" s="1"/>
  <c r="F93" i="3"/>
  <c r="B93" i="3"/>
  <c r="E93" i="3" s="1"/>
  <c r="F92" i="3"/>
  <c r="B92" i="3"/>
  <c r="E92" i="3" s="1"/>
  <c r="F91" i="3"/>
  <c r="B91" i="3"/>
  <c r="E91" i="3" s="1"/>
  <c r="G91" i="3" s="1"/>
  <c r="F90" i="3"/>
  <c r="B90" i="3"/>
  <c r="E90" i="3" s="1"/>
  <c r="G90" i="3" s="1"/>
  <c r="F89" i="3"/>
  <c r="B89" i="3"/>
  <c r="E89" i="3" s="1"/>
  <c r="G89" i="3" s="1"/>
  <c r="F88" i="3"/>
  <c r="B88" i="3"/>
  <c r="E88" i="3" s="1"/>
  <c r="G88" i="3" s="1"/>
  <c r="F87" i="3"/>
  <c r="B87" i="3"/>
  <c r="E87" i="3" s="1"/>
  <c r="G87" i="3" s="1"/>
  <c r="K86" i="3"/>
  <c r="F86" i="3"/>
  <c r="B86" i="3"/>
  <c r="E86" i="3" s="1"/>
  <c r="G86" i="3" s="1"/>
  <c r="F85" i="3"/>
  <c r="B85" i="3"/>
  <c r="E85" i="3" s="1"/>
  <c r="G85" i="3" s="1"/>
  <c r="F84" i="3"/>
  <c r="B84" i="3"/>
  <c r="E84" i="3" s="1"/>
  <c r="G84" i="3" s="1"/>
  <c r="F83" i="3"/>
  <c r="B83" i="3"/>
  <c r="E83" i="3" s="1"/>
  <c r="G83" i="3" s="1"/>
  <c r="F82" i="3"/>
  <c r="B82" i="3"/>
  <c r="E82" i="3" s="1"/>
  <c r="G82" i="3" s="1"/>
  <c r="F81" i="3"/>
  <c r="B81" i="3"/>
  <c r="E81" i="3" s="1"/>
  <c r="G81" i="3" s="1"/>
  <c r="F80" i="3"/>
  <c r="B80" i="3"/>
  <c r="E80" i="3" s="1"/>
  <c r="G80" i="3" s="1"/>
  <c r="F79" i="3"/>
  <c r="B79" i="3"/>
  <c r="E79" i="3" s="1"/>
  <c r="G79" i="3" s="1"/>
  <c r="F78" i="3"/>
  <c r="B78" i="3"/>
  <c r="E78" i="3" s="1"/>
  <c r="G78" i="3" s="1"/>
  <c r="G77" i="3"/>
  <c r="F77" i="3"/>
  <c r="B77" i="3"/>
  <c r="E77" i="3" s="1"/>
  <c r="K76" i="3"/>
  <c r="F76" i="3"/>
  <c r="B76" i="3"/>
  <c r="E76" i="3" s="1"/>
  <c r="G76" i="3" s="1"/>
  <c r="F75" i="3"/>
  <c r="B75" i="3"/>
  <c r="E75" i="3" s="1"/>
  <c r="G75" i="3" s="1"/>
  <c r="F74" i="3"/>
  <c r="B74" i="3"/>
  <c r="E74" i="3" s="1"/>
  <c r="G74" i="3" s="1"/>
  <c r="F73" i="3"/>
  <c r="B73" i="3"/>
  <c r="E73" i="3" s="1"/>
  <c r="G73" i="3" s="1"/>
  <c r="F72" i="3"/>
  <c r="B72" i="3"/>
  <c r="E72" i="3" s="1"/>
  <c r="G72" i="3" s="1"/>
  <c r="F71" i="3"/>
  <c r="B71" i="3"/>
  <c r="E71" i="3" s="1"/>
  <c r="F70" i="3"/>
  <c r="B70" i="3"/>
  <c r="E70" i="3" s="1"/>
  <c r="F69" i="3"/>
  <c r="B69" i="3"/>
  <c r="E69" i="3" s="1"/>
  <c r="K68" i="3"/>
  <c r="F68" i="3"/>
  <c r="B68" i="3"/>
  <c r="E68" i="3" s="1"/>
  <c r="F67" i="3"/>
  <c r="B67" i="3"/>
  <c r="E67" i="3" s="1"/>
  <c r="F66" i="3"/>
  <c r="B66" i="3"/>
  <c r="E66" i="3" s="1"/>
  <c r="F65" i="3"/>
  <c r="B65" i="3"/>
  <c r="E65" i="3" s="1"/>
  <c r="F64" i="3"/>
  <c r="B64" i="3"/>
  <c r="E64" i="3" s="1"/>
  <c r="F63" i="3"/>
  <c r="B63" i="3"/>
  <c r="E63" i="3" s="1"/>
  <c r="K62" i="3"/>
  <c r="F62" i="3"/>
  <c r="B62" i="3"/>
  <c r="E62" i="3" s="1"/>
  <c r="F61" i="3"/>
  <c r="B61" i="3"/>
  <c r="E61" i="3" s="1"/>
  <c r="F60" i="3"/>
  <c r="B60" i="3"/>
  <c r="E60" i="3" s="1"/>
  <c r="F59" i="3"/>
  <c r="B59" i="3"/>
  <c r="E59" i="3" s="1"/>
  <c r="K58" i="3"/>
  <c r="F58" i="3"/>
  <c r="B58" i="3"/>
  <c r="E58" i="3" s="1"/>
  <c r="F57" i="3"/>
  <c r="B57" i="3"/>
  <c r="E57" i="3" s="1"/>
  <c r="F56" i="3"/>
  <c r="B56" i="3"/>
  <c r="E56" i="3" s="1"/>
  <c r="F55" i="3"/>
  <c r="B55" i="3"/>
  <c r="E55" i="3" s="1"/>
  <c r="K54" i="3"/>
  <c r="F54" i="3"/>
  <c r="B54" i="3"/>
  <c r="E54" i="3" s="1"/>
  <c r="F53" i="3"/>
  <c r="B53" i="3"/>
  <c r="E53" i="3" s="1"/>
  <c r="F52" i="3"/>
  <c r="B52" i="3"/>
  <c r="E52" i="3" s="1"/>
  <c r="F51" i="3"/>
  <c r="B51" i="3"/>
  <c r="E51" i="3" s="1"/>
  <c r="K50" i="3"/>
  <c r="F50" i="3"/>
  <c r="B50" i="3"/>
  <c r="E50" i="3" s="1"/>
  <c r="F49" i="3"/>
  <c r="B49" i="3"/>
  <c r="E49" i="3" s="1"/>
  <c r="F48" i="3"/>
  <c r="B48" i="3"/>
  <c r="E48" i="3" s="1"/>
  <c r="F47" i="3"/>
  <c r="B47" i="3"/>
  <c r="E47" i="3" s="1"/>
  <c r="F46" i="3"/>
  <c r="B46" i="3"/>
  <c r="E46" i="3" s="1"/>
  <c r="F45" i="3"/>
  <c r="B45" i="3"/>
  <c r="E45" i="3" s="1"/>
  <c r="F44" i="3"/>
  <c r="B44" i="3"/>
  <c r="E44" i="3" s="1"/>
  <c r="K43" i="3"/>
  <c r="F43" i="3"/>
  <c r="B43" i="3"/>
  <c r="E43" i="3" s="1"/>
  <c r="F42" i="3"/>
  <c r="B42" i="3"/>
  <c r="E42" i="3" s="1"/>
  <c r="F41" i="3"/>
  <c r="B41" i="3"/>
  <c r="E41" i="3" s="1"/>
  <c r="F40" i="3"/>
  <c r="B40" i="3"/>
  <c r="E40" i="3" s="1"/>
  <c r="K39" i="3"/>
  <c r="F39" i="3"/>
  <c r="B39" i="3"/>
  <c r="E39" i="3" s="1"/>
  <c r="F38" i="3"/>
  <c r="B38" i="3"/>
  <c r="E38" i="3" s="1"/>
  <c r="F37" i="3"/>
  <c r="B37" i="3"/>
  <c r="E37" i="3" s="1"/>
  <c r="F36" i="3"/>
  <c r="B36" i="3"/>
  <c r="E36" i="3" s="1"/>
  <c r="F35" i="3"/>
  <c r="B35" i="3"/>
  <c r="E35" i="3" s="1"/>
  <c r="K34" i="3"/>
  <c r="F34" i="3"/>
  <c r="B34" i="3"/>
  <c r="E34" i="3" s="1"/>
  <c r="F33" i="3"/>
  <c r="B33" i="3"/>
  <c r="E33" i="3" s="1"/>
  <c r="F32" i="3"/>
  <c r="B32" i="3"/>
  <c r="E32" i="3" s="1"/>
  <c r="F31" i="3"/>
  <c r="B31" i="3"/>
  <c r="E31" i="3" s="1"/>
  <c r="F30" i="3"/>
  <c r="B30" i="3"/>
  <c r="E30" i="3" s="1"/>
  <c r="F29" i="3"/>
  <c r="B29" i="3"/>
  <c r="E29" i="3" s="1"/>
  <c r="K28" i="3"/>
  <c r="F28" i="3"/>
  <c r="B28" i="3"/>
  <c r="E28" i="3" s="1"/>
  <c r="F27" i="3"/>
  <c r="B27" i="3"/>
  <c r="E27" i="3" s="1"/>
  <c r="F26" i="3"/>
  <c r="B26" i="3"/>
  <c r="E26" i="3" s="1"/>
  <c r="F25" i="3"/>
  <c r="B25" i="3"/>
  <c r="E25" i="3" s="1"/>
  <c r="K24" i="3"/>
  <c r="F24" i="3"/>
  <c r="B24" i="3"/>
  <c r="E24" i="3" s="1"/>
  <c r="F23" i="3"/>
  <c r="B23" i="3"/>
  <c r="E23" i="3" s="1"/>
  <c r="F22" i="3"/>
  <c r="B22" i="3"/>
  <c r="E22" i="3" s="1"/>
  <c r="K21" i="3"/>
  <c r="F21" i="3"/>
  <c r="B21" i="3"/>
  <c r="E21" i="3" s="1"/>
  <c r="F20" i="3"/>
  <c r="B20" i="3"/>
  <c r="E20" i="3" s="1"/>
  <c r="F19" i="3"/>
  <c r="B19" i="3"/>
  <c r="E19" i="3" s="1"/>
  <c r="G19" i="3" s="1"/>
  <c r="K18" i="3"/>
  <c r="F18" i="3"/>
  <c r="B18" i="3"/>
  <c r="E18" i="3" s="1"/>
  <c r="G18" i="3" s="1"/>
  <c r="F17" i="3"/>
  <c r="B17" i="3"/>
  <c r="E17" i="3" s="1"/>
  <c r="G17" i="3" s="1"/>
  <c r="F16" i="3"/>
  <c r="B16" i="3"/>
  <c r="E16" i="3" s="1"/>
  <c r="F15" i="3"/>
  <c r="B15" i="3"/>
  <c r="E15" i="3" s="1"/>
  <c r="F14" i="3"/>
  <c r="B14" i="3"/>
  <c r="E14" i="3" s="1"/>
  <c r="F13" i="3"/>
  <c r="B13" i="3"/>
  <c r="E13" i="3" s="1"/>
  <c r="F12" i="3"/>
  <c r="B12" i="3"/>
  <c r="E12" i="3" s="1"/>
  <c r="F11" i="3"/>
  <c r="B11" i="3"/>
  <c r="E11" i="3" s="1"/>
  <c r="F10" i="3"/>
  <c r="B10" i="3"/>
  <c r="E10" i="3" s="1"/>
  <c r="F9" i="3"/>
  <c r="B9" i="3"/>
  <c r="E9" i="3" s="1"/>
  <c r="K8" i="3"/>
  <c r="F8" i="3"/>
  <c r="B8" i="3"/>
  <c r="E8" i="3" s="1"/>
  <c r="F7" i="3"/>
  <c r="B7" i="3"/>
  <c r="E7" i="3" s="1"/>
  <c r="F6" i="3"/>
  <c r="B6" i="3"/>
  <c r="E6" i="3" s="1"/>
  <c r="F5" i="3"/>
  <c r="B5" i="3"/>
  <c r="E5" i="3" s="1"/>
  <c r="F4" i="3"/>
  <c r="B4" i="3"/>
  <c r="E4" i="3" s="1"/>
  <c r="F3" i="3"/>
  <c r="B3" i="3"/>
  <c r="E3" i="3" s="1"/>
  <c r="F2" i="3"/>
  <c r="B2" i="3"/>
  <c r="E2" i="3" s="1"/>
  <c r="K377" i="3" l="1"/>
  <c r="K469" i="3" s="1"/>
  <c r="J493" i="3"/>
  <c r="J492" i="3"/>
  <c r="J494" i="3"/>
  <c r="J496" i="3" l="1"/>
</calcChain>
</file>

<file path=xl/comments1.xml><?xml version="1.0" encoding="utf-8"?>
<comments xmlns="http://schemas.openxmlformats.org/spreadsheetml/2006/main">
  <authors>
    <author>Φωτεινή Ιωαννίδου</author>
    <author>Σοφία Καρούκη</author>
  </authors>
  <commentList>
    <comment ref="M4" authorId="0" shapeId="0">
      <text>
        <r>
          <rPr>
            <sz val="9"/>
            <color indexed="81"/>
            <rFont val="Tahoma"/>
            <family val="2"/>
            <charset val="161"/>
          </rPr>
          <t xml:space="preserve">Ο αξιολογητής του επιπέδου Γ΄θα εξετάσει και τους υποψηφίους του Α' 
</t>
        </r>
      </text>
    </comment>
    <comment ref="M10" authorId="1" shapeId="0">
      <text>
        <r>
          <rPr>
            <sz val="9"/>
            <color indexed="81"/>
            <rFont val="Tahoma"/>
            <family val="2"/>
            <charset val="161"/>
          </rPr>
          <t>Ένας από τους αξιολογητές  που θα εξετάσει τους 
υποψήφιους για το επίπεδο Γ θα εξετάσει και τους 
υποψήφιους για το επίπεδο Α</t>
        </r>
      </text>
    </comment>
    <comment ref="J25" authorId="1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1) Αλλαγή Εξεταζόμενης Γλώσσας </t>
        </r>
        <r>
          <rPr>
            <sz val="8"/>
            <color indexed="81"/>
            <rFont val="Tahoma"/>
            <family val="2"/>
            <charset val="161"/>
          </rPr>
          <t xml:space="preserve">
    από ΑΓΓΛΙΚΑ 
    σε   ΓΑΛΛΙΚΑ    
ΚΑΙ                                                   
</t>
        </r>
        <r>
          <rPr>
            <b/>
            <sz val="8"/>
            <color indexed="81"/>
            <rFont val="Tahoma"/>
            <family val="2"/>
            <charset val="161"/>
          </rPr>
          <t xml:space="preserve">2) Αλλαγή Εξεταστικού Κέντρου:  </t>
        </r>
        <r>
          <rPr>
            <sz val="8"/>
            <color indexed="81"/>
            <rFont val="Tahoma"/>
            <family val="2"/>
            <charset val="161"/>
          </rPr>
          <t xml:space="preserve">
    από 201Δ - 1ο ΓΕ.Λ. ΚΑΙΣΑΡΙΑΝΗΣ "ΜΑΡΙΟΣ ΧΑΚΚΑΣ"Σ  
    σε    201Γ - 26ο ΠΕΙΡΑΜΑΤΙΚΟ ΓΕ.Λ. ΑΘΗΝΩΝ "ΜΑΡΑΣΛΕΙΟ" 
(25105308)</t>
        </r>
      </text>
    </comment>
    <comment ref="J28" authorId="1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1) Αλλαγή Εξεταζόμενης Γλώσσας </t>
        </r>
        <r>
          <rPr>
            <sz val="8"/>
            <color indexed="81"/>
            <rFont val="Tahoma"/>
            <family val="2"/>
            <charset val="161"/>
          </rPr>
          <t xml:space="preserve">
    από ΑΓΓΛΙΚΑ 
    σε   ΓΑΛΛΙΚΑ    
ΚΑΙ                                                   
</t>
        </r>
        <r>
          <rPr>
            <b/>
            <sz val="8"/>
            <color indexed="81"/>
            <rFont val="Tahoma"/>
            <family val="2"/>
            <charset val="161"/>
          </rPr>
          <t xml:space="preserve">2) Αλλαγή Εξεταστικού Κέντρου:  </t>
        </r>
        <r>
          <rPr>
            <sz val="8"/>
            <color indexed="81"/>
            <rFont val="Tahoma"/>
            <family val="2"/>
            <charset val="161"/>
          </rPr>
          <t xml:space="preserve">
    από 201Δ - 1ο ΓΕ.Λ. ΚΑΙΣΑΡΙΑΝΗΣ "ΜΑΡΙΟΣ ΧΑΚΚΑΣ"Σ  
    σε    201Γ - 26ο ΠΕΙΡΑΜΑΤΙΚΟ ΓΕ.Λ. ΑΘΗΝΩΝ "ΜΑΡΑΣΛΕΙΟ" 
(25105308)</t>
        </r>
      </text>
    </comment>
    <comment ref="J46" authorId="1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Αλλαγή Εξεταστικού Κέντρου: </t>
        </r>
        <r>
          <rPr>
            <sz val="8"/>
            <color indexed="81"/>
            <rFont val="Tahoma"/>
            <family val="2"/>
            <charset val="161"/>
          </rPr>
          <t xml:space="preserve">
από 210Γ – 3ο ΓΕΛ ΑΜΑΡΟΥΣΙΟΥ 
σε   221Γ – 7ο ΓΕΛ ΚΑΛΛΙΘΕΑΣ 
(25107105)</t>
        </r>
      </text>
    </comment>
    <comment ref="J52" authorId="1" shapeId="0">
      <text>
        <r>
          <rPr>
            <b/>
            <sz val="8"/>
            <color indexed="81"/>
            <rFont val="Tahoma"/>
            <family val="2"/>
            <charset val="161"/>
          </rPr>
          <t>Αλλαγή Εξεταστικού Κέντρου:</t>
        </r>
        <r>
          <rPr>
            <sz val="8"/>
            <color indexed="81"/>
            <rFont val="Tahoma"/>
            <family val="2"/>
            <charset val="161"/>
          </rPr>
          <t xml:space="preserve"> 
από 227Α – ΓΕΛ ΜΑΓΟΥΛΑΣ 
σε   215Α – 1ο ΓΕΛ ΑΙΓΑΛΕΩ
(25102705)</t>
        </r>
      </text>
    </comment>
    <comment ref="J60" authorId="1" shapeId="0">
      <text>
        <r>
          <rPr>
            <sz val="8"/>
            <color indexed="81"/>
            <rFont val="Tahoma"/>
            <family val="2"/>
            <charset val="161"/>
          </rPr>
          <t xml:space="preserve">
</t>
        </r>
        <r>
          <rPr>
            <b/>
            <sz val="8"/>
            <color indexed="81"/>
            <rFont val="Tahoma"/>
            <family val="2"/>
            <charset val="161"/>
          </rPr>
          <t xml:space="preserve">1) Αλλαγή Εξεταζόμενης Γλώσσας </t>
        </r>
        <r>
          <rPr>
            <sz val="8"/>
            <color indexed="81"/>
            <rFont val="Tahoma"/>
            <family val="2"/>
            <charset val="161"/>
          </rPr>
          <t xml:space="preserve">
    από ΑΓΓΛΙΚΑ 
    σε   ΓΑΛΛΙΚΑ    
ΚΑΙ                                                   </t>
        </r>
        <r>
          <rPr>
            <b/>
            <sz val="8"/>
            <color indexed="81"/>
            <rFont val="Tahoma"/>
            <family val="2"/>
            <charset val="161"/>
          </rPr>
          <t xml:space="preserve">2) Αλλαγή Εξεταστικού Κέντρου: </t>
        </r>
        <r>
          <rPr>
            <sz val="8"/>
            <color indexed="81"/>
            <rFont val="Tahoma"/>
            <family val="2"/>
            <charset val="161"/>
          </rPr>
          <t xml:space="preserve"> 
    από 221Γ - 7ο ΓΕΛ ΚΑΛΛΙΘΕΑΣ  
    σε  221Β  - 1ο ΓΕΛ ΑΡΓΥΡΟΥΠΟΛΗΣ 
(25108835)</t>
        </r>
      </text>
    </comment>
    <comment ref="J66" authorId="1" shapeId="0">
      <text>
        <r>
          <rPr>
            <sz val="8"/>
            <color indexed="81"/>
            <rFont val="Tahoma"/>
            <family val="2"/>
            <charset val="161"/>
          </rPr>
          <t xml:space="preserve">
</t>
        </r>
        <r>
          <rPr>
            <b/>
            <sz val="8"/>
            <color indexed="81"/>
            <rFont val="Tahoma"/>
            <family val="2"/>
            <charset val="161"/>
          </rPr>
          <t xml:space="preserve">1) Αλλαγή Εξεταζόμενης Γλώσσας </t>
        </r>
        <r>
          <rPr>
            <sz val="8"/>
            <color indexed="81"/>
            <rFont val="Tahoma"/>
            <family val="2"/>
            <charset val="161"/>
          </rPr>
          <t xml:space="preserve">
    από ΑΓΓΛΙΚΑ 
    σε   ΓΑΛΛΙΚΑ    
</t>
        </r>
        <r>
          <rPr>
            <b/>
            <sz val="8"/>
            <color indexed="81"/>
            <rFont val="Tahoma"/>
            <family val="2"/>
            <charset val="161"/>
          </rPr>
          <t xml:space="preserve">ΚΑΙ         </t>
        </r>
        <r>
          <rPr>
            <sz val="8"/>
            <color indexed="81"/>
            <rFont val="Tahoma"/>
            <family val="2"/>
            <charset val="161"/>
          </rPr>
          <t xml:space="preserve">                                          </t>
        </r>
        <r>
          <rPr>
            <b/>
            <sz val="8"/>
            <color indexed="81"/>
            <rFont val="Tahoma"/>
            <family val="2"/>
            <charset val="161"/>
          </rPr>
          <t xml:space="preserve">2) Αλλαγή Εξεταστικού Κέντρου:  </t>
        </r>
        <r>
          <rPr>
            <sz val="8"/>
            <color indexed="81"/>
            <rFont val="Tahoma"/>
            <family val="2"/>
            <charset val="161"/>
          </rPr>
          <t xml:space="preserve">
    από 221Γ - 7ο ΓΕΛ ΚΑΛΛΙΘΕΑΣ  
    σε  221Β  - 1ο ΓΕΛ ΑΡΓΥΡΟΥΠΟΛΗΣ 
(25108835)</t>
        </r>
      </text>
    </comment>
    <comment ref="M66" authorId="0" shapeId="0">
      <text>
        <r>
          <rPr>
            <sz val="9"/>
            <color indexed="81"/>
            <rFont val="Tahoma"/>
            <family val="2"/>
            <charset val="161"/>
          </rPr>
          <t>ο αξιολογητής που θα εξετάσει το επίπεδο Α΄θα εξετάσει και το επίπεδο Γ΄</t>
        </r>
      </text>
    </comment>
    <comment ref="J69" authorId="1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1. Αλλαγή Εξεταστικού Κέντρου: </t>
        </r>
        <r>
          <rPr>
            <sz val="8"/>
            <color indexed="81"/>
            <rFont val="Tahoma"/>
            <family val="2"/>
            <charset val="161"/>
          </rPr>
          <t xml:space="preserve">
από 224Α  – 3ο ΓΥΜΝΑΣΙΟ ΓΕΡΑΚΑ 
σε    221Γ – 7ο ΓΕΛ ΚΑΛΛΙΘΕΑΣ
(25110613)</t>
        </r>
      </text>
    </comment>
    <comment ref="J70" authorId="1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Αλλαγή Εξεταστικού Κέντρου: </t>
        </r>
        <r>
          <rPr>
            <sz val="8"/>
            <color indexed="81"/>
            <rFont val="Tahoma"/>
            <family val="2"/>
            <charset val="161"/>
          </rPr>
          <t xml:space="preserve">
από 257Α  – 4ο ΓΕΛ ΚΑΛΑΜΑΤΑΣ 
σε   221Γ – 7ο ΓΕΛ ΚΑΛΛΙΘΕΑΣ 
(25108577)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J71" authorId="1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Αλλαγή Εξεταστικού Κέντρου: </t>
        </r>
        <r>
          <rPr>
            <sz val="8"/>
            <color indexed="81"/>
            <rFont val="Tahoma"/>
            <family val="2"/>
            <charset val="161"/>
          </rPr>
          <t xml:space="preserve">
από 210Γ – 3ο ΓΕΛ ΑΜΑΡΟΥΣΙΟΥ 
σε   221Γ – 7ο ΓΕΛ ΚΑΛΛΙΘΕΑΣ 
(25107105)</t>
        </r>
      </text>
    </comment>
    <comment ref="J74" authorId="1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Αλλαγή Εξεταστικού </t>
        </r>
        <r>
          <rPr>
            <sz val="8"/>
            <color indexed="81"/>
            <rFont val="Tahoma"/>
            <family val="2"/>
            <charset val="161"/>
          </rPr>
          <t>Κέντρου: 
από 224Α – 3ο ΓΥΜΝΑΣΙΟ ΓΕΡΑΚΑ
σε    301Δ – 4ο ΓΕ.Λ. ΚΑΛΑΜΑΡΙΑΣ</t>
        </r>
      </text>
    </comment>
    <comment ref="J90" authorId="1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2. Αλλαγή Εξεταστικού Κέντρου: </t>
        </r>
        <r>
          <rPr>
            <sz val="8"/>
            <color indexed="81"/>
            <rFont val="Tahoma"/>
            <family val="2"/>
            <charset val="161"/>
          </rPr>
          <t xml:space="preserve">
από 224Α  – 3ο ΓΥΜΝΑΣΙΟ ΓΕΡΑΚΑ 
σε    221Γ – 7ο ΓΕΛ ΚΑΛΛΙΘΕΑΣ
(25110613)</t>
        </r>
      </text>
    </comment>
    <comment ref="J91" authorId="1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Αλλαγή Εξεταστικού Κέντρου: </t>
        </r>
        <r>
          <rPr>
            <sz val="8"/>
            <color indexed="81"/>
            <rFont val="Tahoma"/>
            <family val="2"/>
            <charset val="161"/>
          </rPr>
          <t xml:space="preserve">
από 227Α – ΓΕΛ ΜΑΓΟΥΛΑΣ 
σε   215Α – 1ο ΓΕΛ ΑΙΓΑΛΕΩ
(25102705)</t>
        </r>
      </text>
    </comment>
    <comment ref="M103" authorId="0" shapeId="0">
      <text>
        <r>
          <rPr>
            <sz val="9"/>
            <color indexed="81"/>
            <rFont val="Tahoma"/>
            <family val="2"/>
            <charset val="161"/>
          </rPr>
          <t>ο αξιολογητής που θα εξετάσει το επίπεδο Α΄θα εξετάσει και το επίπεδο Γ΄</t>
        </r>
      </text>
    </comment>
    <comment ref="M181" authorId="0" shapeId="0">
      <text>
        <r>
          <rPr>
            <sz val="9"/>
            <color indexed="81"/>
            <rFont val="Tahoma"/>
            <family val="2"/>
            <charset val="161"/>
          </rPr>
          <t xml:space="preserve">Ο αξιολογητής του Α΄θα εξετάσει και το επίπεδο Γ΄
</t>
        </r>
      </text>
    </comment>
    <comment ref="J209" authorId="1" shapeId="0">
      <text>
        <r>
          <rPr>
            <sz val="8"/>
            <color indexed="81"/>
            <rFont val="Tahoma"/>
            <family val="2"/>
            <charset val="161"/>
          </rPr>
          <t xml:space="preserve">
</t>
        </r>
        <r>
          <rPr>
            <b/>
            <sz val="8"/>
            <color indexed="81"/>
            <rFont val="Tahoma"/>
            <family val="2"/>
            <charset val="161"/>
          </rPr>
          <t>Αλλαγή Εξεταστικού Κέντρου:</t>
        </r>
        <r>
          <rPr>
            <sz val="8"/>
            <color indexed="81"/>
            <rFont val="Tahoma"/>
            <family val="2"/>
            <charset val="161"/>
          </rPr>
          <t xml:space="preserve"> 
από 257Α  – 4ο ΓΕΛ ΚΑΛΑΜΑΤΑΣ 
σε   221Γ – 7ο ΓΕΛ ΚΑΛΛΙΘΕΑΣ 
(25108577)</t>
        </r>
      </text>
    </comment>
    <comment ref="J274" authorId="1" shapeId="0">
      <text>
        <r>
          <rPr>
            <b/>
            <sz val="8"/>
            <color indexed="81"/>
            <rFont val="Tahoma"/>
            <family val="2"/>
            <charset val="161"/>
          </rPr>
          <t>Αλλαγή εξεταζόμενης γλώσσας:</t>
        </r>
        <r>
          <rPr>
            <sz val="8"/>
            <color indexed="81"/>
            <rFont val="Tahoma"/>
            <family val="2"/>
            <charset val="161"/>
          </rPr>
          <t xml:space="preserve">
από ΑΓΓΛΙΚΑ 
σε    ΓΕΡΜΑΝΙΚΑ
(25106607)</t>
        </r>
      </text>
    </comment>
    <comment ref="J278" authorId="1" shapeId="0">
      <text>
        <r>
          <rPr>
            <b/>
            <sz val="8"/>
            <color indexed="81"/>
            <rFont val="Tahoma"/>
            <family val="2"/>
            <charset val="161"/>
          </rPr>
          <t>Αλλαγή εξεταζόμενης γλώσσας:</t>
        </r>
        <r>
          <rPr>
            <sz val="8"/>
            <color indexed="81"/>
            <rFont val="Tahoma"/>
            <family val="2"/>
            <charset val="161"/>
          </rPr>
          <t xml:space="preserve">
από ΑΓΓΛΙΚΑ 
σε    ΓΕΡΜΑΝΙΚΑ
(25106607)</t>
        </r>
      </text>
    </comment>
    <comment ref="M295" authorId="1" shapeId="0">
      <text>
        <r>
          <rPr>
            <sz val="9"/>
            <color indexed="81"/>
            <rFont val="Tahoma"/>
            <family val="2"/>
            <charset val="161"/>
          </rPr>
          <t>Ένας από τους αξιολογητές  που θα εξετάσει τους 
υποψήφιους για το επίπεδο Γ θα εξετάσει και τους 
υποψήφιους για το επίπεδο Α</t>
        </r>
      </text>
    </comment>
    <comment ref="J345" authorId="1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Αλλαγή Εξεταστικού Κέντρου: </t>
        </r>
        <r>
          <rPr>
            <sz val="8"/>
            <color indexed="81"/>
            <rFont val="Tahoma"/>
            <family val="2"/>
            <charset val="161"/>
          </rPr>
          <t xml:space="preserve">
από 295Α – 2ο ΓΕΛ ΚΑΤΕΡΙΝΗΣ 
σε   305Δ – 2ο ΕΠΑΛ ΣΤΑΥΡΟΥΠΟΛΗΣ
(25103722)</t>
        </r>
      </text>
    </comment>
    <comment ref="M358" authorId="0" shapeId="0">
      <text>
        <r>
          <rPr>
            <sz val="9"/>
            <color indexed="81"/>
            <rFont val="Tahoma"/>
            <family val="2"/>
            <charset val="161"/>
          </rPr>
          <t xml:space="preserve">Ο αξιολογητής του Α΄θα εξετάσει και το επίπεδο Γ΄
</t>
        </r>
      </text>
    </comment>
    <comment ref="J365" authorId="1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Αλλαγή από το Εξεταστικού Κέντρου: </t>
        </r>
        <r>
          <rPr>
            <sz val="8"/>
            <color indexed="81"/>
            <rFont val="Tahoma"/>
            <family val="2"/>
            <charset val="161"/>
          </rPr>
          <t xml:space="preserve">
από 301Δ - 4ο ΓΕΛ ΚΑΛΑΜΑΡΙΑΣ 
στο 200Α - ΜΟΥΣΙΚΟ ΣΧΟΛΕΙΟ ΘΕΣΣΑΛΟΝΙΚΗΣ
(Ειδικό Εξεταστικό Κέντρο Θεσσαλονίκης)
(25108176)</t>
        </r>
      </text>
    </comment>
    <comment ref="J382" authorId="1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Αλλαγή Εξεταστικού Κέντρου: </t>
        </r>
        <r>
          <rPr>
            <sz val="8"/>
            <color indexed="81"/>
            <rFont val="Tahoma"/>
            <family val="2"/>
            <charset val="161"/>
          </rPr>
          <t xml:space="preserve">
από 224Α – 3ο ΓΥΜΝΑΣΙΟ ΓΕΡΑΚΑ
σε   301Δ – 4ο ΓΕ.Λ. ΚΑΛΑΜΑΡΙΑΣ</t>
        </r>
      </text>
    </comment>
    <comment ref="J383" authorId="1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1) Αλλαγή από το Εξεταστικού Κέντρου: </t>
        </r>
        <r>
          <rPr>
            <sz val="8"/>
            <color indexed="81"/>
            <rFont val="Tahoma"/>
            <family val="2"/>
            <charset val="161"/>
          </rPr>
          <t xml:space="preserve">
από 301Δ - 4ο ΓΕΛ ΚΑΛΑΜΑΡΙΑΣ 
στο 200Α - ΜΟΥΣΙΚΟ ΣΧΟΛΕΙΟ ΘΕΣΣΑΛΟΝΙΚΗΣ
(Ειδικό Εξεταστικό Κέντρο Θεσσαλονίκης)
(25108176)
</t>
        </r>
        <r>
          <rPr>
            <b/>
            <sz val="8"/>
            <color indexed="81"/>
            <rFont val="Tahoma"/>
            <family val="2"/>
            <charset val="161"/>
          </rPr>
          <t>2) Αλλαγή εξεταζόμενης Γλώσσας:</t>
        </r>
        <r>
          <rPr>
            <sz val="8"/>
            <color indexed="81"/>
            <rFont val="Tahoma"/>
            <family val="2"/>
            <charset val="161"/>
          </rPr>
          <t xml:space="preserve">
από Γερμανικά
σε    Γαλλικά
(25102646)</t>
        </r>
      </text>
    </comment>
    <comment ref="J384" authorId="1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Αλλαγή εξεταζόμενης Γλώσσας:
</t>
        </r>
        <r>
          <rPr>
            <sz val="8"/>
            <color indexed="81"/>
            <rFont val="Tahoma"/>
            <family val="2"/>
            <charset val="161"/>
          </rPr>
          <t>από Γερμανικά
σε    Γαλλικά
(25102646)</t>
        </r>
      </text>
    </comment>
    <comment ref="J402" authorId="1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Αλλαγή Εξεταστικού Κέντρου: </t>
        </r>
        <r>
          <rPr>
            <sz val="8"/>
            <color indexed="81"/>
            <rFont val="Tahoma"/>
            <family val="2"/>
            <charset val="161"/>
          </rPr>
          <t xml:space="preserve">
από 295Α – 2ο ΓΕΛ ΚΑΤΕΡΙΝΗΣ 
σε   305Δ – 2ο ΕΠΑΛ ΣΤΑΥΡΟΥΠΟΛΗΣ
(25103722)</t>
        </r>
      </text>
    </comment>
    <comment ref="M452" authorId="0" shapeId="0">
      <text>
        <r>
          <rPr>
            <sz val="9"/>
            <color indexed="81"/>
            <rFont val="Arial"/>
            <family val="2"/>
            <charset val="161"/>
          </rPr>
          <t>Οι 2 αξιολογητές του Γ' θα μοιραστούν και τους υποψηφίους του επιπεδου Α΄</t>
        </r>
      </text>
    </comment>
  </commentList>
</comments>
</file>

<file path=xl/sharedStrings.xml><?xml version="1.0" encoding="utf-8"?>
<sst xmlns="http://schemas.openxmlformats.org/spreadsheetml/2006/main" count="3114" uniqueCount="238">
  <si>
    <t>Περιοχές Υποψηφίων</t>
  </si>
  <si>
    <t>Γλώσσα</t>
  </si>
  <si>
    <t>Επίπεδο</t>
  </si>
  <si>
    <t>ΑΓΓΛΙΚΑ</t>
  </si>
  <si>
    <t>ΓΑΛΛΙΚΑ</t>
  </si>
  <si>
    <t>ΓΕΡΜΑΝΙΚΑ</t>
  </si>
  <si>
    <t>ΙΤΑΛΙΚΑ</t>
  </si>
  <si>
    <t>ΙΣΠΑΝΙΚΑ</t>
  </si>
  <si>
    <t>Α</t>
  </si>
  <si>
    <t>Β</t>
  </si>
  <si>
    <t>Γ</t>
  </si>
  <si>
    <t>201  Α' ΑΘΗΝΑΣ</t>
  </si>
  <si>
    <t>210  Β' ΑΘΗΝΑΣ</t>
  </si>
  <si>
    <t>215  Γ' ΑΘΗΝΑΣ</t>
  </si>
  <si>
    <t>221  Δ' ΑΘΗΝΑΣ</t>
  </si>
  <si>
    <t>230  ΠΕΙΡΑΙΑΣ</t>
  </si>
  <si>
    <t>236  ΛΕΣΒΟΣ</t>
  </si>
  <si>
    <t>237  ΣΑΜΟΣ</t>
  </si>
  <si>
    <t>238  ΧΙΟΣ</t>
  </si>
  <si>
    <t>257  ΜΕΣΣΗΝΙΑ</t>
  </si>
  <si>
    <t>259  ΑΡΚΑΔΙΑ</t>
  </si>
  <si>
    <t>263  ΑΙΤΩΛ/ΝΑΝΙΑ</t>
  </si>
  <si>
    <t>267  ΙΩΑΝΝΙΝΑ</t>
  </si>
  <si>
    <t>270  ΠΡΕΒΕΖΑ</t>
  </si>
  <si>
    <t>272  ΚΕΡΚΥΡΑ</t>
  </si>
  <si>
    <t>273  ΕΥΒΟΙΑ</t>
  </si>
  <si>
    <t>275  ΒΟΙΩΤΙΑ</t>
  </si>
  <si>
    <t>278  ΦΘΙΩΤΙΔΑ</t>
  </si>
  <si>
    <t>281  ΛΑΡΙΣΑ</t>
  </si>
  <si>
    <t>284  ΜΑΓΝΗΣΙΑ</t>
  </si>
  <si>
    <t>289  ΤΡΙΚΑΛΑ</t>
  </si>
  <si>
    <t>291  ΚΟΖΑΝΗ</t>
  </si>
  <si>
    <t>295  ΠΙΕΡΙΑ</t>
  </si>
  <si>
    <t>299  ΠΕΛΛΑ</t>
  </si>
  <si>
    <t>301  ΑΝΑΤ. ΘΕΣΣΑΛΟΝΙΚΗ</t>
  </si>
  <si>
    <t>305  ΔΥΤ. ΘΕΣΣΑΛΟΝΙΚΗ</t>
  </si>
  <si>
    <t>313  ΚΑΒΑΛΑ</t>
  </si>
  <si>
    <t>316  ΡΟΔΟΠΗ</t>
  </si>
  <si>
    <t>317  ΕΒΡΟΣ</t>
  </si>
  <si>
    <t>319  ΗΡΑΚΛΕΙΟ</t>
  </si>
  <si>
    <t>323  ΧΑΝΙΑ</t>
  </si>
  <si>
    <t>Κωδικός Περιοχής Εξέτασης</t>
  </si>
  <si>
    <t>249  ΑΧΑΪΑ</t>
  </si>
  <si>
    <t>293  ΚΑΣΤΟΡΙΑ</t>
  </si>
  <si>
    <t>ΤΟΥΡΚΙΚΑ</t>
  </si>
  <si>
    <t>224  ΑΝΑΤ. ΑΤΤΙΚΗ</t>
  </si>
  <si>
    <t>227  ΔΥΤ. ΑΤΤΙΚΗ</t>
  </si>
  <si>
    <t>Διεύθυνση Δευτεροβάθμιας Εκπαίδευσης (Δ.Δ.Ε.) Εξεταστικού Κέντρου</t>
  </si>
  <si>
    <t>294  ΦΛΩΡΙΝΑ</t>
  </si>
  <si>
    <t>100Α</t>
  </si>
  <si>
    <t>239  ΚΥΚΛΑΔΕΣ</t>
  </si>
  <si>
    <t>244  ΔΩΔ/ΝΗΣΟΥ (ΡΟΔΟΣ)</t>
  </si>
  <si>
    <t>245  ΔΩΔ/ΝΗΣΟΥ (ΚΩΣ)</t>
  </si>
  <si>
    <t>001  ΕΙΔΙΚΟ ΕΞΕΤΑΣΤΙΚΟ ΚΕΝΤΡΟ ΑΘΗΝΑΣ</t>
  </si>
  <si>
    <t>ΔΙΕΥΘΥΝΣΗ ΔΕΥΤΕΡΟΒΑΘΜΙΑΣ ΕΚΠΑΙΔΕΣΗΣ (Δ.Δ.Ε.) ΕΞΕΤΑΣΤΙΚΟΥ ΚΕΝΤΡΟΥ</t>
  </si>
  <si>
    <t>ΚΩΔΙΚΟΣ Δ.Δ.Ε.</t>
  </si>
  <si>
    <t>Α' ΑΘΗΝΑΣ</t>
  </si>
  <si>
    <t>Β' ΑΘΗΝΑΣ</t>
  </si>
  <si>
    <t>ATTIKHΣ</t>
  </si>
  <si>
    <t>ΑΝΑΤΟΛΙΚΗ ΑΤΤΙΚΗ</t>
  </si>
  <si>
    <t>ΔΥΤΙΚΗ ΑΤΤΙΚΗ</t>
  </si>
  <si>
    <t>ΠΕΙΡΑΙΑ</t>
  </si>
  <si>
    <t>ΛΕΣΒΟΥ</t>
  </si>
  <si>
    <t>ΣΑΜΟΥ</t>
  </si>
  <si>
    <t>ΒΟΡΕΙΟΥ ΑΙΓΑΙΟΥ</t>
  </si>
  <si>
    <t>ΧΙΟΥ</t>
  </si>
  <si>
    <t>ΚΥΚΛΑΔΩΝ</t>
  </si>
  <si>
    <t>ΝΟΤΙΟΥ ΑΙΓΑΙΟΥ</t>
  </si>
  <si>
    <t>ΑΧΑΪΑΣ</t>
  </si>
  <si>
    <t>ΔΥΤΙΚΗΣ ΕΛΛΑΔΑΣ</t>
  </si>
  <si>
    <t>ΜΕΣΣΗΝΙΑΣ</t>
  </si>
  <si>
    <t>ΠΕΛΟΠΟΝΝΗΣΟΥ</t>
  </si>
  <si>
    <t>ΑΡΚΑΔΙΑΣ</t>
  </si>
  <si>
    <t>ΑΙΤΩΛΟΑΚΑΡΝΑΝΙΑΣ</t>
  </si>
  <si>
    <t>ΙΩΑΝΝΙΝΩΝ</t>
  </si>
  <si>
    <t>ΗΠΕΙΡΟΥ</t>
  </si>
  <si>
    <t>ΠΡΕΒΕΖΑΣ</t>
  </si>
  <si>
    <t>ΙΟΝΙΩΝ ΝΗΣΩΝ</t>
  </si>
  <si>
    <t>ΚΕΡΚΥΡΑΣ</t>
  </si>
  <si>
    <t>ΕΥΒΟΙΑΣ</t>
  </si>
  <si>
    <t>ΒΟΙΩΤΙΑΣ</t>
  </si>
  <si>
    <t>ΣΤΕΡΕΑΣ ΕΛΛΑΔΑΣ</t>
  </si>
  <si>
    <t>ΦΘΙΩΤΙΔΑΣ</t>
  </si>
  <si>
    <t xml:space="preserve">ΛΑΡΙΣΑΣ </t>
  </si>
  <si>
    <t>ΘΕΣΣΑΛΙΑΣ</t>
  </si>
  <si>
    <t>ΜΑΓΝΗΣΙΑΣ</t>
  </si>
  <si>
    <t>ΚΟΖΑΝΗΣ</t>
  </si>
  <si>
    <t>ΠΙΕΡΙΑΣ</t>
  </si>
  <si>
    <t>ΠΕΛΛΑΣ</t>
  </si>
  <si>
    <t>ΑΝΑΤΟΛΙΚΗΣ ΘΕΣ/ΝΙΚΗΣ</t>
  </si>
  <si>
    <t>ΔΥΤΙΚΗΣ ΘΕΣ/ΝΙΚΗΣ</t>
  </si>
  <si>
    <t>ΚΑΒΑΛΑΣ</t>
  </si>
  <si>
    <t>ΡΟΔΟΠΗΣ</t>
  </si>
  <si>
    <t>ΕΒΡΟΥ</t>
  </si>
  <si>
    <t>ΗΡΑΚΛΕΙΟΥ</t>
  </si>
  <si>
    <t>ΚΡΗΤΗΣ</t>
  </si>
  <si>
    <t>ΧΑΝΙΩΝ</t>
  </si>
  <si>
    <t>ΓΕΝΙΚΟ ΣΥΝΟΛΟ</t>
  </si>
  <si>
    <t>ΔΥΤΙΚΗΣ ΜΑΚΕΔΟΝΙΑΣ</t>
  </si>
  <si>
    <t>ΚΕΝΤΡΙΚΗΣ ΜΑΚΕΔΟΝΙΑΣ</t>
  </si>
  <si>
    <t>ΑΝΑΤΟΛΙΚΗΣ ΜΑΚΕΔΟΝΙΑΣ ΚΑΙ ΘΡΑΚΗΣ</t>
  </si>
  <si>
    <t>ΔΩΔΕΚΑΝΗΣΟΥ</t>
  </si>
  <si>
    <t>365  ΔΩΔ/ΝΗΣΟΥ (ΚΑΛΥΜΝΟΣ)</t>
  </si>
  <si>
    <t>002  ΕΙΔΙΚΟ ΕΞΕΤΑΣΤΙΚΟ ΚΕΝΤΡΟ ΘΕΣ/ΝΙΚΗΣ</t>
  </si>
  <si>
    <t xml:space="preserve">Σ ύ ν ο λ ο   Υ π ο ψ η φ ί ω ν = </t>
  </si>
  <si>
    <t>Γ' ΑΘΗΝΑΣ</t>
  </si>
  <si>
    <t>Δ' ΑΘΗΝΑΣ</t>
  </si>
  <si>
    <t>ΤΡΙΚΑΛΩΝ</t>
  </si>
  <si>
    <t>200Α</t>
  </si>
  <si>
    <t>ΦΛΩΡΙΝΑΣ</t>
  </si>
  <si>
    <t>ΠΕΡΙΟΧΗ ΕΞΕΤΑΣΗΣ</t>
  </si>
  <si>
    <t>ΠΕΡΙΦΕΡΕΙΑΚΗ ΔΙΕΥΘΥΝΣΗ ΠΡΩΤΟΒΑΘΜΙΑΣ ΚΑΙ ΔΕΥΤΕΡΟΒΑΘΜΙΑΣ ΕΚΠΑΙΔΕΥΣΗΣ</t>
  </si>
  <si>
    <t>ΚΩΔΙΚΟΣ ΕΞΕΤΑΣΤΙΚΟΥ ΚΕΝΤΡΟΥ</t>
  </si>
  <si>
    <t>ΓΛΩΣΣΑ</t>
  </si>
  <si>
    <t>ΕΠΙΠΕΔΟ</t>
  </si>
  <si>
    <t>ΑΡΙΘΜΟΣ ΥΠΟΨΗΦΙΩΝ</t>
  </si>
  <si>
    <t>ΑΡΙΘΜΟΣ ΕΞΕΤΑΣΤΩΝ ΣΑΒΒΑΤΟΥ</t>
  </si>
  <si>
    <t>ΑΡΙΘΜΟΣ ΕΞΕΤΑΣΤΩΝ ΚΥΡΙΑΚΗΣ</t>
  </si>
  <si>
    <t>ΟΝΟΜΑΣΙΑ ΕΞΕΤΑΣΤΙΚΟΥ ΚΕΝΤΡΟΥ</t>
  </si>
  <si>
    <t>ΑΡΙΣΤΗ</t>
  </si>
  <si>
    <t>ΚΑΛΗ</t>
  </si>
  <si>
    <t>ΠΟΛΥ ΚΑΛΗ</t>
  </si>
  <si>
    <t>Κατάσταση κεντρικού ηχητικού συστήματος / ηχητικών φορητών συσκευών</t>
  </si>
  <si>
    <t>Ύπαρξη κεντρικού ηχητικού συστήματος</t>
  </si>
  <si>
    <t>ΝΑΙ</t>
  </si>
  <si>
    <t>ΟΧΙ</t>
  </si>
  <si>
    <t>201Β</t>
  </si>
  <si>
    <t>201Γ</t>
  </si>
  <si>
    <t>201Δ</t>
  </si>
  <si>
    <t>210Β</t>
  </si>
  <si>
    <t>210Γ</t>
  </si>
  <si>
    <t>215Β</t>
  </si>
  <si>
    <t>221Β</t>
  </si>
  <si>
    <t>230Β</t>
  </si>
  <si>
    <t>249Β</t>
  </si>
  <si>
    <t>249Γ</t>
  </si>
  <si>
    <t>267Β</t>
  </si>
  <si>
    <t>267Γ</t>
  </si>
  <si>
    <t>281Β</t>
  </si>
  <si>
    <t>301Ε</t>
  </si>
  <si>
    <t>301Δ</t>
  </si>
  <si>
    <t>301Β</t>
  </si>
  <si>
    <t>301Γ</t>
  </si>
  <si>
    <t>305Β</t>
  </si>
  <si>
    <t>305Γ</t>
  </si>
  <si>
    <t>305Δ</t>
  </si>
  <si>
    <t>319Β</t>
  </si>
  <si>
    <t>319Δ</t>
  </si>
  <si>
    <t>323Β</t>
  </si>
  <si>
    <t>319Α</t>
  </si>
  <si>
    <t>310  ΣΕΡΡΕΣ</t>
  </si>
  <si>
    <t>310Α</t>
  </si>
  <si>
    <t>ΣΕΡΡΩΝ</t>
  </si>
  <si>
    <t>ΣΥΝΟΛΟ ΑΝΑ ΕΠΙΠΕΔΟ</t>
  </si>
  <si>
    <t>skype</t>
  </si>
  <si>
    <t>210Α</t>
  </si>
  <si>
    <t>215Α</t>
  </si>
  <si>
    <t>221Α</t>
  </si>
  <si>
    <t>221Γ</t>
  </si>
  <si>
    <t>230Α</t>
  </si>
  <si>
    <t>249Α</t>
  </si>
  <si>
    <t>267Α</t>
  </si>
  <si>
    <t>281Α</t>
  </si>
  <si>
    <t>301Α</t>
  </si>
  <si>
    <t>Β (Α - Μ)</t>
  </si>
  <si>
    <t>Β (Ν - Ω))</t>
  </si>
  <si>
    <t>ΣΥΝΟΛΟ ΥΠΟΨΗΦΙΩΝ</t>
  </si>
  <si>
    <t>1ο ΓΕ.Λ. ΧΙΟΥ</t>
  </si>
  <si>
    <t>ΡΑΛΛΕΙΟ ΓΥΜΝΑΣΙΟ ΘΗΛΕΩΝ ΠΕΙΡΑΙΑ</t>
  </si>
  <si>
    <t>2ο ΓΕ.Λ. ΝΕΑΣ ΙΩΝΙΑΣ</t>
  </si>
  <si>
    <t>3ο ΓΕ.Λ. ΑΓΙΑΣ ΠΑΡΑΣΚΕΥΗΣ</t>
  </si>
  <si>
    <t>3ο ΓΕ.Λ. ΑΜΑΡΟΥΣΙΟΥ</t>
  </si>
  <si>
    <t>ΖΑΝΝΕΙΟ ΠΡΟΤΥΠΟ ΓΕ.Λ. ΠΕΙΡΑΙΑ</t>
  </si>
  <si>
    <t>"ΠΥΘΑΓΟΡΕΙΟ" ΓΕ.Λ. ΣΑΜΟΥ</t>
  </si>
  <si>
    <t>ΓΕ.Λ. ΣΥΡΟΥ</t>
  </si>
  <si>
    <t>2ο ΓΕ.Λ. ΑΓΡΙΝΙΟΥ</t>
  </si>
  <si>
    <t>1o  ΓΕ.Λ. ΚΟΖΑΝΗΣ</t>
  </si>
  <si>
    <t>2ο ΓΕ.Λ. ΦΛΩΡΙΝΑΣ</t>
  </si>
  <si>
    <t>5ο ΓΕ.Λ. ΜΥΤΙΛΗΝΗΣ "ΒΕΝΙΑΜΙΝ Ο ΛΕΣΒΙΟΣ"</t>
  </si>
  <si>
    <t>1ο ΓΕ.Λ. ΧΑΝΙΩΝ</t>
  </si>
  <si>
    <t>ΓΕ.Λ. ΕΛΕΥΘΕΡΙΟΥ ΒΕΝΙΖΕΛΟΥ</t>
  </si>
  <si>
    <t>1ο ΓΕ.Λ. ΤΡΙΠΟΛΗΣ</t>
  </si>
  <si>
    <t>2ο ΓΕΛ ΛΙΒΑΔΕΙΑΣ</t>
  </si>
  <si>
    <t>ΓΕ.Λ. ΜΑΓΟΥΛΑΣ</t>
  </si>
  <si>
    <t>2ο ΓΕ.Λ. ΗΡΑΚΛΕΙΟΥ</t>
  </si>
  <si>
    <t>4ο ΓΕ.Λ. ΗΡΑΚΛΕΙΟΥ</t>
  </si>
  <si>
    <t>5ο ΓΕ.Λ. ΗΡΑΚΛΕΙΟΥ</t>
  </si>
  <si>
    <t>8ο ΓΕ.Λ. ΗΡΑΚΛΕΙΟΥ</t>
  </si>
  <si>
    <t>2ο ΓΕ.Λ ΕΔΕΣΣΑΣ</t>
  </si>
  <si>
    <t>ΜΟΥΣΙΚΟ ΣΧΟΛΕΙΟ ΘΕΣΣΑΛΟΝΙΚΗΣ</t>
  </si>
  <si>
    <t>18ο ΓΕ.Λ.   ΘΕΣΣΑΛΟΝΙΚΗΣ</t>
  </si>
  <si>
    <t>27ο ΓΕ.Λ. ΘΕΣΣΑΛΟΝΙΚΗΣ</t>
  </si>
  <si>
    <t>12ο ΓΕ.Λ. ΘΕΣΣΑΛΟΝΙΚΗΣ</t>
  </si>
  <si>
    <t>4ο ΓΕ.Λ. ΚΑΛΑΜΑΡΙΑΣ</t>
  </si>
  <si>
    <t>1ο ΕΠΑ.Λ. ΚΑΛΑΜΑΡΙΑΣ</t>
  </si>
  <si>
    <t>23ο ΓΕ.Λ. ΘΕΣΣΑΛΟΝΙΚΗΣ</t>
  </si>
  <si>
    <t>2ο ΓΕ.Λ. ΣΕΡΡΩΝ</t>
  </si>
  <si>
    <t>2ο ΕΠΑ.Λ. ΣΤΑΥΡΟΥΠΟΛΗΣ</t>
  </si>
  <si>
    <t>1ο ΓΕ.Λ. ΣΤΑΥΡΟΥΠΟΛΗΣ</t>
  </si>
  <si>
    <t>2ο ΓΕ.Λ. ΝΕΑΠΟΛΗΣ</t>
  </si>
  <si>
    <t>8ο ΓΕ.Λ. ΑΘΗΝΩΝ</t>
  </si>
  <si>
    <t>1ο ΕΠΑ.Λ. ΑΘΗΝΩΝ</t>
  </si>
  <si>
    <t>2o ΓΕ.Λ. ΚΑΤΕΡΙΝΗΣ</t>
  </si>
  <si>
    <t>3ο ΓΥΜΝΑΣΙΟ ΓΕΡΑΚΑ</t>
  </si>
  <si>
    <t>1ο ΓΕ.Λ. ΚΩ "ΙΠΠΟΚΡΑΤΕΙΟ"</t>
  </si>
  <si>
    <t>1ο ΓΕ.Λ ΚΑΛΥΜΝΟΥ</t>
  </si>
  <si>
    <t>1ο ΓΕ.Λ. ΚΑΙΣΑΡΙΑΝΗΣ "ΜΑΡΙΟΣ ΧΑΚΚΑΣ"</t>
  </si>
  <si>
    <t>26ο ΠΕΙΡΑΜΑΤΙΚΟ ΓΕ.Λ. ΑΘΗΝΩΝ "ΜΑΡΑΣΛΕΙΟ"</t>
  </si>
  <si>
    <t>5ο ΓΕ.Λ. ΗΛΙΟΥΠΟΛΗΣ "ΕΥΑΓΓΕΛΟΣ ΠΑΠΑΝΟΥΤΣΟΣ"</t>
  </si>
  <si>
    <t>1ο ΓΕ.Λ. ΑΙΓΑΛΕΩ</t>
  </si>
  <si>
    <t>7ο ΓΕ.Λ. ΚΑΛΛΙΘΕΑΣ</t>
  </si>
  <si>
    <t>6ο ΓΥΜΝΑΣΙΟ ΠΑΤΡΑΣ</t>
  </si>
  <si>
    <t>1ο ΓΕ.Λ. ΠΑΤΡΑΣ</t>
  </si>
  <si>
    <t>3ο ΓΕ.Λ. ΠΑΤΡΑΣ</t>
  </si>
  <si>
    <t>4ο ΓΕ.Λ. ΚΑΛΑΜΑΤΑΣ</t>
  </si>
  <si>
    <t>5ο ΓΕ.Λ. ΙΩΑΝΝΙΝΩΝ</t>
  </si>
  <si>
    <t>2ο ΓΕ.Λ. ΠΡΕΒΕΖΑΣ</t>
  </si>
  <si>
    <t>2ο ΓΕ.Λ. ΙΩΑΝΝΙΝΩΝ "ΓΕΩΡΓΙΟΣ ΣΤΑΥΡΟΥ"</t>
  </si>
  <si>
    <t>4ο ΓΕ.Λ. ΙΩΑΝΝΙΝΩΝ "ΑΚΑΔΗΜΙΑ"</t>
  </si>
  <si>
    <t>1ο ΓΕ.Λ. ΚΕΡΚΥΡΑΣ</t>
  </si>
  <si>
    <t>1ο ΕΠΑ.Λ. ΚΑΒΑΛΑΣ</t>
  </si>
  <si>
    <t>1ο ΓΕ.Λ. ΚΟΜΟΤΗΝΗΣ</t>
  </si>
  <si>
    <t>2ο ΓΕ.Λ. ΑΛΕΞ/ΠΟΛΗΣ</t>
  </si>
  <si>
    <t>1ο ΓΕ.Λ. ΠΕΤΡΟΥΠΟΛΗΣ</t>
  </si>
  <si>
    <t>4ο ΓΕ.Λ. ΡΟΔΟΥ</t>
  </si>
  <si>
    <t>4ο ΓΕ.Λ. ΧΑΛΚΙΔΑΣ</t>
  </si>
  <si>
    <t>3o ΓΕ.Λ. ΛΑΜΙΑΣ "ΜΟΥΣΤΑΚΕΙΟ ΛΥΚΕΙΟ"</t>
  </si>
  <si>
    <t>6ο ΓΕ.Λ. ΛΑΡΙΣΑΣ</t>
  </si>
  <si>
    <t>5ο ΓΕ.Λ. ΛΑΡΙΣΑΣ</t>
  </si>
  <si>
    <t xml:space="preserve">1ο ΓΕ.Λ. ΒΟΛΟΥ </t>
  </si>
  <si>
    <t>3ο ΓΕ.Λ. ΤΡΙΚΑΛΩΝ "ΟΔΥΣΣΕΑΣ ΕΛΥΤΗΣ"</t>
  </si>
  <si>
    <t>2ο ΓΕ.Λ. ΣΥΚΕΩΝ</t>
  </si>
  <si>
    <t xml:space="preserve">2o ΓΕ.Λ. ΠΑΛΑΙΟΥ ΦΑΛΗΡΟΥ </t>
  </si>
  <si>
    <t xml:space="preserve">1ο ΓΕ.Λ. ΑΡΓΥΡΟΥΠΟΛΗΣ </t>
  </si>
  <si>
    <r>
      <t xml:space="preserve">Β (Α - Μ) </t>
    </r>
    <r>
      <rPr>
        <vertAlign val="superscript"/>
        <sz val="11"/>
        <color theme="1"/>
        <rFont val="Calibri"/>
        <family val="2"/>
        <charset val="161"/>
        <scheme val="minor"/>
      </rPr>
      <t>*</t>
    </r>
  </si>
  <si>
    <r>
      <t xml:space="preserve">Β (Ν - Ω) </t>
    </r>
    <r>
      <rPr>
        <vertAlign val="superscript"/>
        <sz val="11"/>
        <color theme="1"/>
        <rFont val="Calibri"/>
        <family val="2"/>
        <charset val="161"/>
        <scheme val="minor"/>
      </rPr>
      <t>*</t>
    </r>
  </si>
  <si>
    <t>319Γ</t>
  </si>
  <si>
    <t>301ΣΤ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</si>
</sst>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0"/>
      <name val="Arial"/>
      <family val="2"/>
      <charset val="161"/>
    </font>
    <font>
      <u/>
      <sz val="11"/>
      <color theme="10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u/>
      <sz val="8.25"/>
      <color theme="10"/>
      <name val="Calibri"/>
      <family val="2"/>
      <charset val="161"/>
    </font>
    <font>
      <sz val="9"/>
      <color indexed="81"/>
      <name val="Tahoma"/>
      <family val="2"/>
      <charset val="161"/>
    </font>
    <font>
      <sz val="9"/>
      <color indexed="81"/>
      <name val="Arial"/>
      <family val="2"/>
      <charset val="161"/>
    </font>
    <font>
      <b/>
      <sz val="8"/>
      <name val="Calibri"/>
      <family val="2"/>
      <charset val="161"/>
      <scheme val="minor"/>
    </font>
    <font>
      <b/>
      <sz val="8"/>
      <name val="Calibri"/>
      <family val="2"/>
      <charset val="161"/>
    </font>
    <font>
      <b/>
      <sz val="8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8"/>
      <color theme="0"/>
      <name val="Calibri"/>
      <family val="2"/>
      <charset val="161"/>
    </font>
    <font>
      <sz val="8"/>
      <name val="Calibri"/>
      <family val="2"/>
      <charset val="161"/>
    </font>
    <font>
      <sz val="8"/>
      <name val="Symbol"/>
      <family val="1"/>
      <charset val="2"/>
    </font>
    <font>
      <sz val="8"/>
      <color theme="1"/>
      <name val="Calibri"/>
      <family val="2"/>
      <charset val="161"/>
    </font>
    <font>
      <vertAlign val="superscript"/>
      <sz val="11"/>
      <color theme="1"/>
      <name val="Calibri"/>
      <family val="2"/>
      <charset val="161"/>
      <scheme val="minor"/>
    </font>
    <font>
      <b/>
      <sz val="8"/>
      <color indexed="81"/>
      <name val="Tahoma"/>
      <family val="2"/>
      <charset val="161"/>
    </font>
    <font>
      <sz val="8"/>
      <color indexed="81"/>
      <name val="Tahoma"/>
      <family val="2"/>
      <charset val="161"/>
    </font>
    <font>
      <b/>
      <sz val="8"/>
      <color theme="0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</fills>
  <borders count="8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 tint="-0.24994659260841701"/>
      </left>
      <right style="thin">
        <color theme="4" tint="-0.24994659260841701"/>
      </right>
      <top style="thick">
        <color theme="4" tint="-0.24994659260841701"/>
      </top>
      <bottom style="thin">
        <color theme="0" tint="-0.499984740745262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thick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/>
      <bottom style="thin">
        <color theme="0" tint="-0.499984740745262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0" tint="-0.499984740745262"/>
      </bottom>
      <diagonal/>
    </border>
    <border>
      <left style="thick">
        <color theme="4" tint="-0.24994659260841701"/>
      </left>
      <right style="thin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ck">
        <color theme="4" tint="-0.24994659260841701"/>
      </right>
      <top style="thin">
        <color theme="0" tint="-0.499984740745262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/>
      <top style="thick">
        <color theme="4" tint="-0.24994659260841701"/>
      </top>
      <bottom style="thin">
        <color theme="0" tint="-0.499984740745262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/>
      <diagonal/>
    </border>
    <border>
      <left style="thin">
        <color theme="4" tint="-0.24994659260841701"/>
      </left>
      <right style="thick">
        <color theme="4" tint="-0.24994659260841701"/>
      </right>
      <top style="thick">
        <color theme="4" tint="-0.24994659260841701"/>
      </top>
      <bottom/>
      <diagonal/>
    </border>
    <border>
      <left style="thin">
        <color theme="4" tint="-0.24994659260841701"/>
      </left>
      <right style="thick">
        <color theme="4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34998626667073579"/>
      </top>
      <bottom style="thin">
        <color theme="0" tint="-0.499984740745262"/>
      </bottom>
      <diagonal/>
    </border>
    <border>
      <left style="thick">
        <color theme="4" tint="-0.24994659260841701"/>
      </left>
      <right style="thin">
        <color theme="4" tint="-0.24994659260841701"/>
      </right>
      <top/>
      <bottom style="thick">
        <color rgb="FF0070C0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 style="thin">
        <color theme="0" tint="-0.499984740745262"/>
      </bottom>
      <diagonal/>
    </border>
    <border>
      <left/>
      <right/>
      <top style="double">
        <color theme="4" tint="-0.24994659260841701"/>
      </top>
      <bottom style="thin">
        <color theme="0" tint="-0.499984740745262"/>
      </bottom>
      <diagonal/>
    </border>
    <border>
      <left style="double">
        <color theme="4" tint="-0.2499465926084170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4" tint="-0.24994659260841701"/>
      </left>
      <right/>
      <top style="thin">
        <color theme="0" tint="-0.499984740745262"/>
      </top>
      <bottom style="double">
        <color theme="4" tint="-0.24994659260841701"/>
      </bottom>
      <diagonal/>
    </border>
    <border>
      <left/>
      <right/>
      <top style="thin">
        <color theme="0" tint="-0.499984740745262"/>
      </top>
      <bottom style="double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 style="thin">
        <color theme="0" tint="-0.499984740745262"/>
      </top>
      <bottom/>
      <diagonal/>
    </border>
    <border>
      <left style="double">
        <color theme="4" tint="-0.24994659260841701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double">
        <color theme="4" tint="-0.24994659260841701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double">
        <color theme="4" tint="-0.24994659260841701"/>
      </left>
      <right/>
      <top style="thick">
        <color theme="4" tint="-0.24994659260841701"/>
      </top>
      <bottom style="thin">
        <color theme="0" tint="-0.499984740745262"/>
      </bottom>
      <diagonal/>
    </border>
    <border>
      <left/>
      <right/>
      <top style="thick">
        <color theme="4" tint="-0.24994659260841701"/>
      </top>
      <bottom style="thin">
        <color theme="0" tint="-0.499984740745262"/>
      </bottom>
      <diagonal/>
    </border>
    <border>
      <left style="double">
        <color theme="4" tint="-0.24994659260841701"/>
      </left>
      <right/>
      <top style="thin">
        <color theme="0" tint="-0.499984740745262"/>
      </top>
      <bottom style="thick">
        <color theme="4" tint="-0.24994659260841701"/>
      </bottom>
      <diagonal/>
    </border>
    <border>
      <left/>
      <right/>
      <top style="thin">
        <color theme="0" tint="-0.499984740745262"/>
      </top>
      <bottom style="thick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double">
        <color theme="4" tint="-0.24994659260841701"/>
      </left>
      <right style="medium">
        <color theme="4" tint="-0.24994659260841701"/>
      </right>
      <top style="double">
        <color theme="4" tint="-0.24994659260841701"/>
      </top>
      <bottom style="thick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double">
        <color theme="4" tint="-0.24994659260841701"/>
      </top>
      <bottom style="thick">
        <color theme="4" tint="-0.24994659260841701"/>
      </bottom>
      <diagonal/>
    </border>
    <border>
      <left style="medium">
        <color theme="4" tint="-0.24994659260841701"/>
      </left>
      <right style="double">
        <color theme="4" tint="-0.24994659260841701"/>
      </right>
      <top style="double">
        <color theme="4" tint="-0.24994659260841701"/>
      </top>
      <bottom style="thick">
        <color theme="4" tint="-0.24994659260841701"/>
      </bottom>
      <diagonal/>
    </border>
    <border>
      <left style="double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thin">
        <color theme="0" tint="-0.499984740745262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ck">
        <color theme="4" tint="-0.24994659260841701"/>
      </top>
      <bottom/>
      <diagonal/>
    </border>
    <border>
      <left style="medium">
        <color theme="4" tint="-0.24994659260841701"/>
      </left>
      <right style="double">
        <color theme="4" tint="-0.24994659260841701"/>
      </right>
      <top/>
      <bottom style="thin">
        <color theme="0" tint="-0.499984740745262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4" tint="-0.24994659260841701"/>
      </left>
      <right style="double">
        <color theme="4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0" tint="-0.499984740745262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thick">
        <color theme="4" tint="-0.24994659260841701"/>
      </bottom>
      <diagonal/>
    </border>
    <border>
      <left style="medium">
        <color theme="4" tint="-0.24994659260841701"/>
      </left>
      <right style="double">
        <color theme="4" tint="-0.24994659260841701"/>
      </right>
      <top style="thin">
        <color theme="0" tint="-0.499984740745262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 style="thick">
        <color theme="4" tint="-0.24994659260841701"/>
      </top>
      <bottom style="thin">
        <color theme="0" tint="-0.499984740745262"/>
      </bottom>
      <diagonal/>
    </border>
    <border>
      <left style="medium">
        <color theme="4" tint="-0.24994659260841701"/>
      </left>
      <right style="double">
        <color theme="4" tint="-0.24994659260841701"/>
      </right>
      <top style="thick">
        <color theme="4" tint="-0.24994659260841701"/>
      </top>
      <bottom style="thin">
        <color theme="0" tint="-0.499984740745262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0" tint="-0.499984740745262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 style="double">
        <color theme="4" tint="-0.24994659260841701"/>
      </right>
      <top style="thin">
        <color theme="0" tint="-0.499984740745262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0" tint="-0.499984740745262"/>
      </bottom>
      <diagonal/>
    </border>
    <border>
      <left style="medium">
        <color theme="4" tint="-0.24994659260841701"/>
      </left>
      <right style="double">
        <color theme="4" tint="-0.24994659260841701"/>
      </right>
      <top style="medium">
        <color theme="4" tint="-0.24994659260841701"/>
      </top>
      <bottom style="thin">
        <color theme="0" tint="-0.499984740745262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0" tint="-0.499984740745262"/>
      </top>
      <bottom style="thick">
        <color theme="4" tint="-0.24994659260841701"/>
      </bottom>
      <diagonal/>
    </border>
    <border>
      <left style="medium">
        <color theme="4" tint="-0.24994659260841701"/>
      </left>
      <right style="double">
        <color theme="4" tint="-0.24994659260841701"/>
      </right>
      <top style="thin">
        <color theme="0" tint="-0.499984740745262"/>
      </top>
      <bottom style="thick">
        <color theme="4" tint="-0.24994659260841701"/>
      </bottom>
      <diagonal/>
    </border>
    <border>
      <left style="medium">
        <color theme="4" tint="-0.24994659260841701"/>
      </left>
      <right style="double">
        <color theme="4" tint="-0.24994659260841701"/>
      </right>
      <top/>
      <bottom/>
      <diagonal/>
    </border>
    <border>
      <left style="double">
        <color theme="4" tint="-0.24994659260841701"/>
      </left>
      <right style="medium">
        <color theme="4" tint="-0.24994659260841701"/>
      </right>
      <top/>
      <bottom style="thick">
        <color theme="4" tint="-0.24994659260841701"/>
      </bottom>
      <diagonal/>
    </border>
    <border>
      <left style="medium">
        <color theme="4" tint="-0.24994659260841701"/>
      </left>
      <right style="double">
        <color theme="4" tint="-0.24994659260841701"/>
      </right>
      <top style="thick">
        <color theme="4" tint="-0.24994659260841701"/>
      </top>
      <bottom/>
      <diagonal/>
    </border>
    <border>
      <left style="double">
        <color theme="4" tint="-0.24994659260841701"/>
      </left>
      <right style="medium">
        <color theme="4" tint="-0.24994659260841701"/>
      </right>
      <top style="thick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 style="medium">
        <color theme="4" tint="-0.24994659260841701"/>
      </left>
      <right style="double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ck">
        <color theme="4" tint="-0.24994659260841701"/>
      </top>
      <bottom style="thin">
        <color theme="0" tint="-0.34998626667073579"/>
      </bottom>
      <diagonal/>
    </border>
    <border>
      <left style="medium">
        <color theme="4" tint="-0.24994659260841701"/>
      </left>
      <right style="double">
        <color theme="4" tint="-0.24994659260841701"/>
      </right>
      <top style="thick">
        <color theme="4" tint="-0.24994659260841701"/>
      </top>
      <bottom style="thin">
        <color theme="0" tint="-0.34998626667073579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4" tint="-0.24994659260841701"/>
      </left>
      <right style="double">
        <color theme="4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0" tint="-0.34998626667073579"/>
      </top>
      <bottom/>
      <diagonal/>
    </border>
    <border>
      <left style="medium">
        <color theme="4" tint="-0.24994659260841701"/>
      </left>
      <right style="double">
        <color theme="4" tint="-0.24994659260841701"/>
      </right>
      <top style="thin">
        <color theme="0" tint="-0.34998626667073579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0" tint="-0.34998626667073579"/>
      </bottom>
      <diagonal/>
    </border>
    <border>
      <left style="medium">
        <color theme="4" tint="-0.24994659260841701"/>
      </left>
      <right style="double">
        <color theme="4" tint="-0.24994659260841701"/>
      </right>
      <top style="medium">
        <color theme="4" tint="-0.24994659260841701"/>
      </top>
      <bottom style="thin">
        <color theme="0" tint="-0.34998626667073579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0" tint="-0.34998626667073579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double">
        <color theme="4" tint="-0.24994659260841701"/>
      </right>
      <top style="thin">
        <color theme="0" tint="-0.34998626667073579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thin">
        <color theme="0" tint="-0.34998626667073579"/>
      </bottom>
      <diagonal/>
    </border>
    <border>
      <left style="medium">
        <color theme="4" tint="-0.24994659260841701"/>
      </left>
      <right style="double">
        <color theme="4" tint="-0.24994659260841701"/>
      </right>
      <top/>
      <bottom style="thin">
        <color theme="0" tint="-0.34998626667073579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0" tint="-0.34998626667073579"/>
      </top>
      <bottom style="thick">
        <color theme="4" tint="-0.24994659260841701"/>
      </bottom>
      <diagonal/>
    </border>
    <border>
      <left style="medium">
        <color theme="4" tint="-0.24994659260841701"/>
      </left>
      <right style="double">
        <color theme="4" tint="-0.24994659260841701"/>
      </right>
      <top style="thin">
        <color theme="0" tint="-0.34998626667073579"/>
      </top>
      <bottom style="thick">
        <color theme="4" tint="-0.24994659260841701"/>
      </bottom>
      <diagonal/>
    </border>
    <border>
      <left style="medium">
        <color theme="4" tint="-0.24994659260841701"/>
      </left>
      <right style="double">
        <color theme="4" tint="-0.24994659260841701"/>
      </right>
      <top style="medium">
        <color theme="4" tint="-0.24994659260841701"/>
      </top>
      <bottom/>
      <diagonal/>
    </border>
    <border>
      <left style="double">
        <color theme="4" tint="-0.24994659260841701"/>
      </left>
      <right style="medium">
        <color theme="4" tint="-0.24994659260841701"/>
      </right>
      <top/>
      <bottom style="double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double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0" tint="-0.499984740745262"/>
      </top>
      <bottom style="double">
        <color theme="4" tint="-0.24994659260841701"/>
      </bottom>
      <diagonal/>
    </border>
    <border>
      <left style="medium">
        <color theme="4" tint="-0.24994659260841701"/>
      </left>
      <right style="double">
        <color theme="4" tint="-0.24994659260841701"/>
      </right>
      <top style="thin">
        <color theme="0" tint="-0.499984740745262"/>
      </top>
      <bottom style="double">
        <color theme="4" tint="-0.24994659260841701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</cellStyleXfs>
  <cellXfs count="463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8" fillId="4" borderId="21" xfId="0" applyFont="1" applyFill="1" applyBorder="1" applyAlignment="1" applyProtection="1">
      <alignment horizontal="center" vertical="center" wrapText="1"/>
      <protection locked="0"/>
    </xf>
    <xf numFmtId="49" fontId="8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protection locked="0"/>
    </xf>
    <xf numFmtId="0" fontId="11" fillId="0" borderId="27" xfId="0" applyFont="1" applyBorder="1" applyAlignment="1" applyProtection="1"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/>
    <xf numFmtId="0" fontId="12" fillId="0" borderId="0" xfId="0" applyFont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 wrapText="1"/>
    </xf>
    <xf numFmtId="49" fontId="9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/>
    <xf numFmtId="0" fontId="11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center"/>
    </xf>
    <xf numFmtId="3" fontId="8" fillId="0" borderId="0" xfId="0" applyNumberFormat="1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/>
    <xf numFmtId="0" fontId="14" fillId="0" borderId="0" xfId="0" applyFont="1" applyFill="1" applyBorder="1" applyAlignment="1" applyProtection="1">
      <alignment horizontal="left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/>
    <xf numFmtId="0" fontId="11" fillId="0" borderId="0" xfId="0" applyFont="1" applyBorder="1" applyAlignment="1" applyProtection="1"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protection locked="0"/>
    </xf>
    <xf numFmtId="0" fontId="11" fillId="0" borderId="0" xfId="0" applyFont="1" applyFill="1" applyBorder="1" applyAlignment="1" applyProtection="1">
      <protection locked="0"/>
    </xf>
    <xf numFmtId="0" fontId="14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/>
    <xf numFmtId="0" fontId="11" fillId="0" borderId="3" xfId="0" applyFont="1" applyBorder="1" applyAlignment="1" applyProtection="1">
      <alignment horizontal="center"/>
    </xf>
    <xf numFmtId="0" fontId="10" fillId="0" borderId="16" xfId="0" applyFont="1" applyFill="1" applyBorder="1" applyAlignment="1" applyProtection="1">
      <alignment horizontal="right"/>
    </xf>
    <xf numFmtId="0" fontId="10" fillId="0" borderId="0" xfId="0" applyFont="1" applyFill="1" applyBorder="1" applyAlignment="1" applyProtection="1">
      <alignment horizontal="right"/>
    </xf>
    <xf numFmtId="0" fontId="14" fillId="0" borderId="0" xfId="1" applyFont="1" applyFill="1" applyAlignment="1" applyProtection="1">
      <alignment horizontal="center" vertical="center" wrapText="1"/>
      <protection locked="0"/>
    </xf>
    <xf numFmtId="0" fontId="14" fillId="0" borderId="0" xfId="1" applyFont="1" applyFill="1" applyAlignment="1" applyProtection="1">
      <alignment horizontal="left" vertical="center" wrapText="1"/>
      <protection locked="0"/>
    </xf>
    <xf numFmtId="0" fontId="9" fillId="0" borderId="0" xfId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protection locked="0"/>
    </xf>
    <xf numFmtId="0" fontId="14" fillId="3" borderId="8" xfId="0" applyFont="1" applyFill="1" applyBorder="1" applyAlignment="1" applyProtection="1">
      <alignment horizontal="left" vertical="center" wrapText="1"/>
    </xf>
    <xf numFmtId="0" fontId="14" fillId="3" borderId="9" xfId="1" applyFont="1" applyFill="1" applyBorder="1" applyAlignment="1" applyProtection="1">
      <alignment horizontal="center" vertical="center" wrapText="1"/>
    </xf>
    <xf numFmtId="0" fontId="10" fillId="0" borderId="26" xfId="0" applyFont="1" applyFill="1" applyBorder="1" applyAlignment="1" applyProtection="1">
      <alignment horizontal="right"/>
    </xf>
    <xf numFmtId="0" fontId="14" fillId="3" borderId="6" xfId="0" applyFont="1" applyFill="1" applyBorder="1" applyAlignment="1" applyProtection="1">
      <alignment horizontal="left" vertical="center" wrapText="1"/>
    </xf>
    <xf numFmtId="0" fontId="14" fillId="3" borderId="7" xfId="1" applyFont="1" applyFill="1" applyBorder="1" applyAlignment="1" applyProtection="1">
      <alignment horizontal="center" vertical="center" wrapText="1"/>
    </xf>
    <xf numFmtId="0" fontId="9" fillId="3" borderId="12" xfId="1" applyFont="1" applyFill="1" applyBorder="1" applyAlignment="1" applyProtection="1">
      <alignment horizontal="right" vertical="center" wrapText="1"/>
    </xf>
    <xf numFmtId="0" fontId="9" fillId="3" borderId="0" xfId="1" applyFont="1" applyFill="1" applyBorder="1" applyAlignment="1" applyProtection="1">
      <alignment horizontal="right" vertical="center" wrapText="1"/>
    </xf>
    <xf numFmtId="0" fontId="14" fillId="3" borderId="0" xfId="1" applyFont="1" applyFill="1" applyAlignment="1" applyProtection="1">
      <alignment horizontal="left" vertical="center" wrapText="1"/>
    </xf>
    <xf numFmtId="0" fontId="14" fillId="3" borderId="0" xfId="1" applyFont="1" applyFill="1" applyAlignment="1" applyProtection="1">
      <alignment horizontal="center" vertical="center" wrapText="1"/>
    </xf>
    <xf numFmtId="0" fontId="9" fillId="0" borderId="0" xfId="1" applyFont="1" applyFill="1" applyAlignment="1" applyProtection="1">
      <alignment horizontal="right" vertical="center" wrapText="1"/>
    </xf>
    <xf numFmtId="0" fontId="11" fillId="0" borderId="15" xfId="0" applyFont="1" applyBorder="1" applyAlignment="1" applyProtection="1"/>
    <xf numFmtId="0" fontId="11" fillId="0" borderId="13" xfId="0" applyFont="1" applyBorder="1" applyAlignment="1" applyProtection="1">
      <alignment horizontal="center"/>
    </xf>
    <xf numFmtId="0" fontId="14" fillId="3" borderId="4" xfId="0" applyFont="1" applyFill="1" applyBorder="1" applyAlignment="1" applyProtection="1">
      <alignment horizontal="left" vertical="center" wrapText="1"/>
    </xf>
    <xf numFmtId="0" fontId="14" fillId="3" borderId="5" xfId="1" applyFont="1" applyFill="1" applyBorder="1" applyAlignment="1" applyProtection="1">
      <alignment horizontal="center" vertical="center" wrapText="1"/>
    </xf>
    <xf numFmtId="0" fontId="10" fillId="0" borderId="17" xfId="0" applyFont="1" applyFill="1" applyBorder="1" applyAlignment="1" applyProtection="1">
      <alignment horizontal="right"/>
    </xf>
    <xf numFmtId="3" fontId="10" fillId="0" borderId="16" xfId="0" applyNumberFormat="1" applyFont="1" applyFill="1" applyBorder="1" applyAlignment="1" applyProtection="1">
      <alignment horizontal="right"/>
    </xf>
    <xf numFmtId="3" fontId="10" fillId="0" borderId="0" xfId="0" applyNumberFormat="1" applyFont="1" applyFill="1" applyBorder="1" applyAlignment="1" applyProtection="1">
      <alignment horizontal="right"/>
    </xf>
    <xf numFmtId="0" fontId="14" fillId="3" borderId="18" xfId="0" applyFont="1" applyFill="1" applyBorder="1" applyAlignment="1" applyProtection="1">
      <alignment horizontal="left" vertical="center" wrapText="1"/>
    </xf>
    <xf numFmtId="0" fontId="14" fillId="3" borderId="19" xfId="1" applyFont="1" applyFill="1" applyBorder="1" applyAlignment="1" applyProtection="1">
      <alignment horizontal="center" vertical="center" wrapText="1"/>
    </xf>
    <xf numFmtId="3" fontId="10" fillId="0" borderId="17" xfId="0" applyNumberFormat="1" applyFont="1" applyFill="1" applyBorder="1" applyAlignment="1" applyProtection="1">
      <alignment horizontal="right"/>
    </xf>
    <xf numFmtId="3" fontId="9" fillId="3" borderId="12" xfId="1" applyNumberFormat="1" applyFont="1" applyFill="1" applyBorder="1" applyAlignment="1" applyProtection="1">
      <alignment horizontal="right" vertical="center" wrapText="1"/>
    </xf>
    <xf numFmtId="3" fontId="9" fillId="3" borderId="0" xfId="1" applyNumberFormat="1" applyFont="1" applyFill="1" applyBorder="1" applyAlignment="1" applyProtection="1">
      <alignment horizontal="right" vertical="center" wrapText="1"/>
    </xf>
    <xf numFmtId="3" fontId="9" fillId="0" borderId="0" xfId="1" applyNumberFormat="1" applyFont="1" applyFill="1" applyAlignment="1" applyProtection="1">
      <alignment horizontal="right" vertical="center" wrapText="1"/>
    </xf>
    <xf numFmtId="0" fontId="14" fillId="3" borderId="0" xfId="0" applyFont="1" applyFill="1" applyBorder="1" applyAlignment="1" applyProtection="1">
      <alignment horizontal="left" vertical="center" wrapText="1"/>
    </xf>
    <xf numFmtId="0" fontId="14" fillId="3" borderId="0" xfId="1" applyFont="1" applyFill="1" applyBorder="1" applyAlignment="1" applyProtection="1">
      <alignment horizontal="center" vertical="center" wrapText="1"/>
    </xf>
    <xf numFmtId="3" fontId="9" fillId="0" borderId="0" xfId="1" applyNumberFormat="1" applyFont="1" applyFill="1" applyBorder="1" applyAlignment="1" applyProtection="1">
      <alignment horizontal="right" vertical="center" wrapText="1"/>
    </xf>
    <xf numFmtId="3" fontId="10" fillId="0" borderId="12" xfId="0" applyNumberFormat="1" applyFont="1" applyFill="1" applyBorder="1" applyAlignment="1" applyProtection="1">
      <alignment horizontal="right"/>
    </xf>
    <xf numFmtId="0" fontId="14" fillId="0" borderId="0" xfId="1" applyFont="1" applyFill="1" applyAlignment="1" applyProtection="1">
      <alignment horizontal="left" vertical="center" wrapText="1"/>
    </xf>
    <xf numFmtId="0" fontId="14" fillId="0" borderId="0" xfId="1" applyFont="1" applyFill="1" applyAlignment="1" applyProtection="1">
      <alignment horizontal="center" vertical="center" wrapText="1"/>
    </xf>
    <xf numFmtId="3" fontId="9" fillId="3" borderId="17" xfId="1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protection locked="0"/>
    </xf>
    <xf numFmtId="3" fontId="8" fillId="0" borderId="0" xfId="0" applyNumberFormat="1" applyFont="1" applyFill="1" applyBorder="1" applyAlignment="1" applyProtection="1"/>
    <xf numFmtId="3" fontId="9" fillId="3" borderId="37" xfId="1" applyNumberFormat="1" applyFont="1" applyFill="1" applyBorder="1" applyAlignment="1" applyProtection="1">
      <alignment horizontal="right" vertical="center" wrapText="1"/>
    </xf>
    <xf numFmtId="49" fontId="11" fillId="0" borderId="0" xfId="0" applyNumberFormat="1" applyFont="1" applyBorder="1" applyAlignment="1" applyProtection="1">
      <alignment horizontal="center" vertical="center"/>
      <protection locked="0"/>
    </xf>
    <xf numFmtId="0" fontId="14" fillId="3" borderId="10" xfId="1" applyFont="1" applyFill="1" applyBorder="1" applyAlignment="1" applyProtection="1">
      <alignment horizontal="left" vertical="center" wrapText="1"/>
    </xf>
    <xf numFmtId="0" fontId="11" fillId="0" borderId="11" xfId="0" applyFont="1" applyBorder="1" applyAlignment="1" applyProtection="1"/>
    <xf numFmtId="0" fontId="11" fillId="0" borderId="20" xfId="0" applyFont="1" applyBorder="1" applyAlignment="1" applyProtection="1"/>
    <xf numFmtId="0" fontId="14" fillId="3" borderId="35" xfId="0" applyFont="1" applyFill="1" applyBorder="1" applyAlignment="1" applyProtection="1">
      <alignment horizontal="left" vertical="center" wrapText="1"/>
    </xf>
    <xf numFmtId="0" fontId="11" fillId="0" borderId="36" xfId="0" applyFont="1" applyBorder="1" applyAlignment="1" applyProtection="1"/>
    <xf numFmtId="0" fontId="10" fillId="0" borderId="0" xfId="0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 applyProtection="1">
      <alignment horizontal="left" wrapText="1"/>
      <protection locked="0"/>
    </xf>
    <xf numFmtId="0" fontId="9" fillId="4" borderId="38" xfId="1" applyFont="1" applyFill="1" applyBorder="1" applyAlignment="1" applyProtection="1">
      <alignment horizontal="center" vertical="center" wrapText="1"/>
      <protection locked="0"/>
    </xf>
    <xf numFmtId="0" fontId="9" fillId="4" borderId="39" xfId="1" applyFont="1" applyFill="1" applyBorder="1" applyAlignment="1" applyProtection="1">
      <alignment horizontal="center" vertical="center" wrapText="1"/>
      <protection locked="0"/>
    </xf>
    <xf numFmtId="49" fontId="9" fillId="4" borderId="39" xfId="1" applyNumberFormat="1" applyFont="1" applyFill="1" applyBorder="1" applyAlignment="1" applyProtection="1">
      <alignment horizontal="center" vertical="center" textRotation="90" wrapText="1"/>
      <protection locked="0"/>
    </xf>
    <xf numFmtId="0" fontId="8" fillId="4" borderId="39" xfId="0" applyFont="1" applyFill="1" applyBorder="1" applyAlignment="1" applyProtection="1">
      <alignment horizontal="center" vertical="center" wrapText="1"/>
      <protection locked="0"/>
    </xf>
    <xf numFmtId="0" fontId="8" fillId="4" borderId="39" xfId="0" applyFont="1" applyFill="1" applyBorder="1" applyAlignment="1" applyProtection="1">
      <alignment horizontal="center" textRotation="90" wrapText="1"/>
      <protection locked="0"/>
    </xf>
    <xf numFmtId="0" fontId="8" fillId="4" borderId="39" xfId="0" applyFont="1" applyFill="1" applyBorder="1" applyAlignment="1" applyProtection="1">
      <alignment horizontal="center" vertical="center" textRotation="90" wrapText="1"/>
      <protection locked="0"/>
    </xf>
    <xf numFmtId="0" fontId="9" fillId="4" borderId="39" xfId="1" applyFont="1" applyFill="1" applyBorder="1" applyAlignment="1" applyProtection="1">
      <alignment horizontal="center" textRotation="90" wrapText="1"/>
      <protection locked="0"/>
    </xf>
    <xf numFmtId="0" fontId="8" fillId="4" borderId="40" xfId="0" applyFont="1" applyFill="1" applyBorder="1" applyAlignment="1" applyProtection="1">
      <alignment horizontal="left" vertical="center" wrapText="1"/>
      <protection locked="0"/>
    </xf>
    <xf numFmtId="0" fontId="13" fillId="3" borderId="41" xfId="0" applyFont="1" applyFill="1" applyBorder="1" applyAlignment="1" applyProtection="1">
      <alignment horizontal="center" vertical="center" wrapText="1"/>
      <protection locked="0"/>
    </xf>
    <xf numFmtId="0" fontId="13" fillId="3" borderId="42" xfId="0" applyFont="1" applyFill="1" applyBorder="1" applyAlignment="1" applyProtection="1">
      <alignment horizontal="left" vertical="center" wrapText="1"/>
      <protection locked="0"/>
    </xf>
    <xf numFmtId="1" fontId="9" fillId="3" borderId="4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3" xfId="0" applyFont="1" applyBorder="1" applyAlignment="1" applyProtection="1">
      <protection locked="0"/>
    </xf>
    <xf numFmtId="0" fontId="11" fillId="0" borderId="43" xfId="0" applyFont="1" applyFill="1" applyBorder="1" applyAlignment="1" applyProtection="1">
      <alignment horizontal="center"/>
      <protection locked="0"/>
    </xf>
    <xf numFmtId="0" fontId="11" fillId="0" borderId="43" xfId="0" applyFont="1" applyBorder="1" applyAlignment="1" applyProtection="1">
      <protection locked="0"/>
    </xf>
    <xf numFmtId="0" fontId="11" fillId="0" borderId="43" xfId="0" applyFont="1" applyBorder="1" applyAlignment="1" applyProtection="1">
      <alignment horizontal="center"/>
      <protection locked="0"/>
    </xf>
    <xf numFmtId="0" fontId="8" fillId="0" borderId="43" xfId="0" applyFont="1" applyFill="1" applyBorder="1" applyAlignment="1" applyProtection="1">
      <alignment horizontal="right"/>
      <protection locked="0"/>
    </xf>
    <xf numFmtId="0" fontId="8" fillId="3" borderId="44" xfId="0" applyFont="1" applyFill="1" applyBorder="1" applyAlignment="1" applyProtection="1">
      <alignment horizontal="right"/>
      <protection locked="0"/>
    </xf>
    <xf numFmtId="0" fontId="11" fillId="0" borderId="43" xfId="0" applyFont="1" applyFill="1" applyBorder="1" applyAlignment="1" applyProtection="1">
      <alignment horizontal="right"/>
      <protection locked="0"/>
    </xf>
    <xf numFmtId="0" fontId="11" fillId="0" borderId="43" xfId="0" quotePrefix="1" applyFont="1" applyFill="1" applyBorder="1" applyAlignment="1" applyProtection="1">
      <alignment horizontal="right"/>
      <protection locked="0"/>
    </xf>
    <xf numFmtId="0" fontId="20" fillId="0" borderId="45" xfId="0" applyFont="1" applyFill="1" applyBorder="1" applyAlignment="1" applyProtection="1">
      <alignment horizontal="left"/>
      <protection locked="0"/>
    </xf>
    <xf numFmtId="1" fontId="9" fillId="3" borderId="46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6" xfId="0" applyFont="1" applyBorder="1" applyAlignment="1" applyProtection="1">
      <protection locked="0"/>
    </xf>
    <xf numFmtId="0" fontId="11" fillId="0" borderId="46" xfId="0" applyFont="1" applyFill="1" applyBorder="1" applyAlignment="1" applyProtection="1">
      <alignment horizontal="center"/>
      <protection locked="0"/>
    </xf>
    <xf numFmtId="0" fontId="11" fillId="0" borderId="46" xfId="0" applyFont="1" applyBorder="1" applyAlignment="1" applyProtection="1">
      <protection locked="0"/>
    </xf>
    <xf numFmtId="0" fontId="8" fillId="3" borderId="42" xfId="0" applyFont="1" applyFill="1" applyBorder="1" applyAlignment="1" applyProtection="1">
      <alignment horizontal="right"/>
      <protection locked="0"/>
    </xf>
    <xf numFmtId="0" fontId="11" fillId="0" borderId="46" xfId="0" applyFont="1" applyBorder="1" applyAlignment="1" applyProtection="1">
      <alignment horizontal="center"/>
      <protection locked="0"/>
    </xf>
    <xf numFmtId="0" fontId="8" fillId="0" borderId="46" xfId="0" applyFont="1" applyFill="1" applyBorder="1" applyAlignment="1" applyProtection="1">
      <alignment horizontal="right"/>
      <protection locked="0"/>
    </xf>
    <xf numFmtId="0" fontId="11" fillId="0" borderId="46" xfId="0" applyFont="1" applyFill="1" applyBorder="1" applyAlignment="1" applyProtection="1">
      <alignment horizontal="right"/>
      <protection locked="0"/>
    </xf>
    <xf numFmtId="0" fontId="11" fillId="0" borderId="46" xfId="0" quotePrefix="1" applyFont="1" applyFill="1" applyBorder="1" applyAlignment="1" applyProtection="1">
      <alignment horizontal="right"/>
      <protection locked="0"/>
    </xf>
    <xf numFmtId="0" fontId="20" fillId="0" borderId="47" xfId="0" applyFont="1" applyFill="1" applyBorder="1" applyAlignment="1" applyProtection="1">
      <alignment horizontal="left"/>
      <protection locked="0"/>
    </xf>
    <xf numFmtId="0" fontId="10" fillId="0" borderId="47" xfId="0" applyFont="1" applyFill="1" applyBorder="1" applyAlignment="1" applyProtection="1">
      <alignment horizontal="left"/>
      <protection locked="0"/>
    </xf>
    <xf numFmtId="0" fontId="11" fillId="0" borderId="48" xfId="0" applyFont="1" applyFill="1" applyBorder="1" applyAlignment="1" applyProtection="1">
      <protection locked="0"/>
    </xf>
    <xf numFmtId="0" fontId="11" fillId="0" borderId="42" xfId="0" applyFont="1" applyFill="1" applyBorder="1" applyAlignment="1" applyProtection="1">
      <protection locked="0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8" fillId="0" borderId="46" xfId="0" applyFont="1" applyFill="1" applyBorder="1" applyAlignment="1" applyProtection="1">
      <alignment horizontal="right"/>
    </xf>
    <xf numFmtId="0" fontId="8" fillId="3" borderId="42" xfId="0" applyFont="1" applyFill="1" applyBorder="1" applyAlignment="1" applyProtection="1">
      <alignment horizontal="right"/>
    </xf>
    <xf numFmtId="0" fontId="11" fillId="0" borderId="46" xfId="0" applyFont="1" applyFill="1" applyBorder="1" applyAlignment="1" applyProtection="1">
      <alignment horizontal="right"/>
    </xf>
    <xf numFmtId="0" fontId="11" fillId="0" borderId="46" xfId="0" quotePrefix="1" applyFont="1" applyFill="1" applyBorder="1" applyAlignment="1" applyProtection="1">
      <alignment horizontal="right"/>
    </xf>
    <xf numFmtId="1" fontId="9" fillId="3" borderId="48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8" xfId="0" applyFont="1" applyBorder="1" applyAlignment="1" applyProtection="1">
      <protection locked="0"/>
    </xf>
    <xf numFmtId="0" fontId="11" fillId="0" borderId="48" xfId="0" applyFont="1" applyFill="1" applyBorder="1" applyAlignment="1" applyProtection="1">
      <alignment horizontal="center"/>
      <protection locked="0"/>
    </xf>
    <xf numFmtId="0" fontId="11" fillId="0" borderId="48" xfId="0" applyFont="1" applyBorder="1" applyAlignment="1" applyProtection="1">
      <protection locked="0"/>
    </xf>
    <xf numFmtId="0" fontId="11" fillId="0" borderId="48" xfId="0" applyFont="1" applyBorder="1" applyAlignment="1" applyProtection="1">
      <alignment horizontal="center"/>
      <protection locked="0"/>
    </xf>
    <xf numFmtId="0" fontId="8" fillId="0" borderId="48" xfId="0" applyFont="1" applyFill="1" applyBorder="1" applyAlignment="1" applyProtection="1">
      <alignment horizontal="right"/>
    </xf>
    <xf numFmtId="0" fontId="8" fillId="3" borderId="49" xfId="0" applyFont="1" applyFill="1" applyBorder="1" applyAlignment="1" applyProtection="1">
      <alignment horizontal="right"/>
    </xf>
    <xf numFmtId="0" fontId="11" fillId="0" borderId="48" xfId="0" applyFont="1" applyFill="1" applyBorder="1" applyAlignment="1" applyProtection="1">
      <alignment horizontal="right"/>
    </xf>
    <xf numFmtId="0" fontId="11" fillId="0" borderId="48" xfId="0" quotePrefix="1" applyFont="1" applyFill="1" applyBorder="1" applyAlignment="1" applyProtection="1">
      <alignment horizontal="right"/>
    </xf>
    <xf numFmtId="0" fontId="20" fillId="0" borderId="50" xfId="0" applyFont="1" applyFill="1" applyBorder="1" applyAlignment="1" applyProtection="1">
      <alignment horizontal="left"/>
      <protection locked="0"/>
    </xf>
    <xf numFmtId="2" fontId="9" fillId="3" borderId="5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51" xfId="0" applyFont="1" applyBorder="1" applyAlignment="1" applyProtection="1">
      <protection locked="0"/>
    </xf>
    <xf numFmtId="0" fontId="11" fillId="0" borderId="51" xfId="0" applyFont="1" applyFill="1" applyBorder="1" applyAlignment="1" applyProtection="1">
      <alignment horizontal="center"/>
      <protection locked="0"/>
    </xf>
    <xf numFmtId="0" fontId="11" fillId="0" borderId="51" xfId="0" applyFont="1" applyBorder="1" applyAlignment="1" applyProtection="1">
      <protection locked="0"/>
    </xf>
    <xf numFmtId="0" fontId="11" fillId="0" borderId="51" xfId="0" applyFont="1" applyBorder="1" applyAlignment="1" applyProtection="1">
      <alignment horizontal="center"/>
      <protection locked="0"/>
    </xf>
    <xf numFmtId="0" fontId="8" fillId="0" borderId="51" xfId="0" applyFont="1" applyFill="1" applyBorder="1" applyAlignment="1" applyProtection="1">
      <alignment horizontal="right" wrapText="1"/>
      <protection locked="0"/>
    </xf>
    <xf numFmtId="0" fontId="8" fillId="3" borderId="44" xfId="0" applyFont="1" applyFill="1" applyBorder="1" applyAlignment="1" applyProtection="1">
      <alignment horizontal="right" wrapText="1"/>
      <protection locked="0"/>
    </xf>
    <xf numFmtId="0" fontId="11" fillId="0" borderId="51" xfId="0" applyFont="1" applyFill="1" applyBorder="1" applyAlignment="1" applyProtection="1">
      <alignment horizontal="right" wrapText="1"/>
      <protection locked="0"/>
    </xf>
    <xf numFmtId="0" fontId="20" fillId="0" borderId="52" xfId="0" applyFont="1" applyFill="1" applyBorder="1" applyAlignment="1" applyProtection="1">
      <alignment horizontal="left" wrapText="1"/>
      <protection locked="0"/>
    </xf>
    <xf numFmtId="2" fontId="9" fillId="3" borderId="4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6" xfId="0" applyFont="1" applyFill="1" applyBorder="1" applyAlignment="1" applyProtection="1">
      <alignment horizontal="right" wrapText="1"/>
      <protection locked="0"/>
    </xf>
    <xf numFmtId="0" fontId="8" fillId="3" borderId="42" xfId="0" applyFont="1" applyFill="1" applyBorder="1" applyAlignment="1" applyProtection="1">
      <alignment horizontal="right" wrapText="1"/>
      <protection locked="0"/>
    </xf>
    <xf numFmtId="0" fontId="11" fillId="0" borderId="46" xfId="0" applyFont="1" applyFill="1" applyBorder="1" applyAlignment="1" applyProtection="1">
      <alignment horizontal="right" wrapText="1"/>
      <protection locked="0"/>
    </xf>
    <xf numFmtId="0" fontId="10" fillId="0" borderId="47" xfId="0" applyFont="1" applyFill="1" applyBorder="1" applyAlignment="1" applyProtection="1">
      <alignment horizontal="left" wrapText="1"/>
      <protection locked="0"/>
    </xf>
    <xf numFmtId="2" fontId="9" fillId="3" borderId="5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53" xfId="0" applyFont="1" applyBorder="1" applyAlignment="1" applyProtection="1">
      <protection locked="0"/>
    </xf>
    <xf numFmtId="0" fontId="11" fillId="0" borderId="53" xfId="0" applyFont="1" applyFill="1" applyBorder="1" applyAlignment="1" applyProtection="1">
      <alignment horizontal="center"/>
      <protection locked="0"/>
    </xf>
    <xf numFmtId="0" fontId="11" fillId="0" borderId="53" xfId="0" applyFont="1" applyBorder="1" applyAlignment="1" applyProtection="1">
      <protection locked="0"/>
    </xf>
    <xf numFmtId="0" fontId="11" fillId="0" borderId="53" xfId="0" applyFont="1" applyBorder="1" applyAlignment="1" applyProtection="1">
      <alignment horizontal="center"/>
      <protection locked="0"/>
    </xf>
    <xf numFmtId="0" fontId="8" fillId="0" borderId="53" xfId="0" applyFont="1" applyFill="1" applyBorder="1" applyAlignment="1" applyProtection="1">
      <alignment horizontal="right" wrapText="1"/>
      <protection locked="0"/>
    </xf>
    <xf numFmtId="0" fontId="8" fillId="3" borderId="54" xfId="0" applyFont="1" applyFill="1" applyBorder="1" applyAlignment="1" applyProtection="1">
      <alignment horizontal="right" wrapText="1"/>
      <protection locked="0"/>
    </xf>
    <xf numFmtId="0" fontId="11" fillId="0" borderId="53" xfId="0" applyFont="1" applyFill="1" applyBorder="1" applyAlignment="1" applyProtection="1">
      <alignment horizontal="right" wrapText="1"/>
      <protection locked="0"/>
    </xf>
    <xf numFmtId="0" fontId="11" fillId="5" borderId="53" xfId="0" applyFont="1" applyFill="1" applyBorder="1" applyAlignment="1" applyProtection="1">
      <alignment horizontal="right" wrapText="1"/>
      <protection locked="0"/>
    </xf>
    <xf numFmtId="0" fontId="20" fillId="0" borderId="55" xfId="0" applyFont="1" applyFill="1" applyBorder="1" applyAlignment="1" applyProtection="1">
      <alignment horizontal="left" wrapText="1"/>
      <protection locked="0"/>
    </xf>
    <xf numFmtId="0" fontId="8" fillId="0" borderId="46" xfId="0" applyFont="1" applyFill="1" applyBorder="1" applyAlignment="1" applyProtection="1">
      <alignment horizontal="right" wrapText="1"/>
    </xf>
    <xf numFmtId="0" fontId="8" fillId="3" borderId="56" xfId="0" applyFont="1" applyFill="1" applyBorder="1" applyAlignment="1" applyProtection="1">
      <alignment horizontal="right" wrapText="1"/>
    </xf>
    <xf numFmtId="0" fontId="11" fillId="0" borderId="46" xfId="0" applyFont="1" applyFill="1" applyBorder="1" applyAlignment="1" applyProtection="1">
      <alignment horizontal="right" wrapText="1"/>
    </xf>
    <xf numFmtId="0" fontId="20" fillId="0" borderId="47" xfId="0" applyFont="1" applyFill="1" applyBorder="1" applyAlignment="1" applyProtection="1">
      <alignment horizontal="left" wrapText="1"/>
      <protection locked="0"/>
    </xf>
    <xf numFmtId="0" fontId="8" fillId="3" borderId="42" xfId="0" applyFont="1" applyFill="1" applyBorder="1" applyAlignment="1" applyProtection="1">
      <alignment horizontal="right" wrapText="1"/>
    </xf>
    <xf numFmtId="0" fontId="11" fillId="5" borderId="46" xfId="0" applyFont="1" applyFill="1" applyBorder="1" applyAlignment="1" applyProtection="1">
      <alignment horizontal="right" wrapText="1"/>
    </xf>
    <xf numFmtId="0" fontId="14" fillId="3" borderId="41" xfId="0" applyFont="1" applyFill="1" applyBorder="1" applyAlignment="1" applyProtection="1">
      <alignment horizontal="center" vertical="center" wrapText="1"/>
      <protection locked="0"/>
    </xf>
    <xf numFmtId="2" fontId="9" fillId="3" borderId="48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8" xfId="0" applyFont="1" applyFill="1" applyBorder="1" applyAlignment="1" applyProtection="1">
      <alignment horizontal="right" wrapText="1"/>
    </xf>
    <xf numFmtId="0" fontId="8" fillId="3" borderId="54" xfId="0" applyFont="1" applyFill="1" applyBorder="1" applyAlignment="1" applyProtection="1">
      <alignment horizontal="right" wrapText="1"/>
    </xf>
    <xf numFmtId="0" fontId="11" fillId="0" borderId="48" xfId="0" applyFont="1" applyFill="1" applyBorder="1" applyAlignment="1" applyProtection="1">
      <alignment horizontal="right" wrapText="1"/>
    </xf>
    <xf numFmtId="0" fontId="11" fillId="5" borderId="48" xfId="0" applyFont="1" applyFill="1" applyBorder="1" applyAlignment="1" applyProtection="1">
      <alignment horizontal="right" wrapText="1"/>
    </xf>
    <xf numFmtId="0" fontId="20" fillId="0" borderId="50" xfId="0" applyFont="1" applyFill="1" applyBorder="1" applyAlignment="1" applyProtection="1">
      <alignment horizontal="left" wrapText="1"/>
      <protection locked="0"/>
    </xf>
    <xf numFmtId="2" fontId="9" fillId="3" borderId="57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57" xfId="0" applyFont="1" applyBorder="1" applyAlignment="1" applyProtection="1">
      <protection locked="0"/>
    </xf>
    <xf numFmtId="0" fontId="11" fillId="0" borderId="57" xfId="0" applyFont="1" applyFill="1" applyBorder="1" applyAlignment="1" applyProtection="1">
      <alignment horizontal="center"/>
      <protection locked="0"/>
    </xf>
    <xf numFmtId="0" fontId="11" fillId="0" borderId="57" xfId="0" applyFont="1" applyBorder="1" applyAlignment="1" applyProtection="1">
      <protection locked="0"/>
    </xf>
    <xf numFmtId="0" fontId="11" fillId="0" borderId="57" xfId="0" applyFont="1" applyBorder="1" applyAlignment="1" applyProtection="1">
      <alignment horizontal="center"/>
      <protection locked="0"/>
    </xf>
    <xf numFmtId="0" fontId="8" fillId="0" borderId="57" xfId="0" applyFont="1" applyFill="1" applyBorder="1" applyAlignment="1" applyProtection="1">
      <alignment horizontal="right"/>
      <protection locked="0"/>
    </xf>
    <xf numFmtId="0" fontId="8" fillId="3" borderId="56" xfId="0" applyFont="1" applyFill="1" applyBorder="1" applyAlignment="1" applyProtection="1">
      <alignment horizontal="right"/>
      <protection locked="0"/>
    </xf>
    <xf numFmtId="0" fontId="11" fillId="0" borderId="57" xfId="0" applyFont="1" applyFill="1" applyBorder="1" applyAlignment="1" applyProtection="1">
      <alignment horizontal="right"/>
      <protection locked="0"/>
    </xf>
    <xf numFmtId="0" fontId="20" fillId="0" borderId="58" xfId="0" applyFont="1" applyFill="1" applyBorder="1" applyAlignment="1" applyProtection="1">
      <alignment horizontal="left"/>
      <protection locked="0"/>
    </xf>
    <xf numFmtId="0" fontId="11" fillId="6" borderId="46" xfId="0" applyFont="1" applyFill="1" applyBorder="1" applyAlignment="1" applyProtection="1">
      <alignment horizontal="right"/>
      <protection locked="0"/>
    </xf>
    <xf numFmtId="0" fontId="8" fillId="0" borderId="48" xfId="0" applyFont="1" applyFill="1" applyBorder="1" applyAlignment="1" applyProtection="1">
      <alignment horizontal="right"/>
      <protection locked="0"/>
    </xf>
    <xf numFmtId="0" fontId="8" fillId="3" borderId="54" xfId="0" applyFont="1" applyFill="1" applyBorder="1" applyAlignment="1" applyProtection="1">
      <alignment horizontal="right"/>
      <protection locked="0"/>
    </xf>
    <xf numFmtId="0" fontId="11" fillId="0" borderId="48" xfId="0" applyFont="1" applyFill="1" applyBorder="1" applyAlignment="1" applyProtection="1">
      <alignment horizontal="right"/>
      <protection locked="0"/>
    </xf>
    <xf numFmtId="0" fontId="11" fillId="6" borderId="48" xfId="0" applyFont="1" applyFill="1" applyBorder="1" applyAlignment="1" applyProtection="1">
      <alignment horizontal="right"/>
      <protection locked="0"/>
    </xf>
    <xf numFmtId="0" fontId="10" fillId="0" borderId="50" xfId="0" applyFont="1" applyFill="1" applyBorder="1" applyAlignment="1" applyProtection="1">
      <alignment horizontal="left"/>
      <protection locked="0"/>
    </xf>
    <xf numFmtId="0" fontId="8" fillId="3" borderId="49" xfId="0" applyFont="1" applyFill="1" applyBorder="1" applyAlignment="1" applyProtection="1">
      <alignment horizontal="right"/>
      <protection locked="0"/>
    </xf>
    <xf numFmtId="0" fontId="13" fillId="3" borderId="44" xfId="0" applyFont="1" applyFill="1" applyBorder="1" applyAlignment="1" applyProtection="1">
      <alignment horizontal="left" vertical="center" wrapText="1"/>
      <protection locked="0"/>
    </xf>
    <xf numFmtId="0" fontId="12" fillId="0" borderId="51" xfId="0" applyFont="1" applyFill="1" applyBorder="1" applyAlignment="1" applyProtection="1">
      <alignment horizontal="right" wrapText="1"/>
      <protection locked="0"/>
    </xf>
    <xf numFmtId="0" fontId="12" fillId="0" borderId="46" xfId="0" applyFont="1" applyFill="1" applyBorder="1" applyAlignment="1" applyProtection="1">
      <alignment horizontal="right" wrapText="1"/>
      <protection locked="0"/>
    </xf>
    <xf numFmtId="0" fontId="8" fillId="0" borderId="47" xfId="0" applyFont="1" applyFill="1" applyBorder="1" applyAlignment="1" applyProtection="1">
      <alignment horizontal="left" wrapText="1"/>
      <protection locked="0"/>
    </xf>
    <xf numFmtId="0" fontId="12" fillId="0" borderId="53" xfId="0" applyFont="1" applyFill="1" applyBorder="1" applyAlignment="1" applyProtection="1">
      <alignment horizontal="right" wrapText="1"/>
      <protection locked="0"/>
    </xf>
    <xf numFmtId="2" fontId="9" fillId="3" borderId="4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3" xfId="0" applyFont="1" applyFill="1" applyBorder="1" applyAlignment="1" applyProtection="1">
      <alignment horizontal="right" wrapText="1"/>
      <protection locked="0"/>
    </xf>
    <xf numFmtId="0" fontId="8" fillId="3" borderId="56" xfId="0" applyFont="1" applyFill="1" applyBorder="1" applyAlignment="1" applyProtection="1">
      <alignment horizontal="right" wrapText="1"/>
      <protection locked="0"/>
    </xf>
    <xf numFmtId="0" fontId="12" fillId="0" borderId="43" xfId="0" applyFont="1" applyFill="1" applyBorder="1" applyAlignment="1" applyProtection="1">
      <alignment horizontal="right" wrapText="1"/>
      <protection locked="0"/>
    </xf>
    <xf numFmtId="0" fontId="20" fillId="0" borderId="45" xfId="0" applyFont="1" applyFill="1" applyBorder="1" applyAlignment="1" applyProtection="1">
      <alignment horizontal="left" wrapText="1"/>
      <protection locked="0"/>
    </xf>
    <xf numFmtId="0" fontId="8" fillId="0" borderId="48" xfId="0" applyFont="1" applyFill="1" applyBorder="1" applyAlignment="1" applyProtection="1">
      <alignment horizontal="right" wrapText="1"/>
      <protection locked="0"/>
    </xf>
    <xf numFmtId="0" fontId="12" fillId="0" borderId="48" xfId="0" applyFont="1" applyFill="1" applyBorder="1" applyAlignment="1" applyProtection="1">
      <alignment horizontal="right" wrapText="1"/>
      <protection locked="0"/>
    </xf>
    <xf numFmtId="0" fontId="8" fillId="0" borderId="57" xfId="0" applyFont="1" applyFill="1" applyBorder="1" applyAlignment="1" applyProtection="1">
      <alignment horizontal="right" wrapText="1"/>
      <protection locked="0"/>
    </xf>
    <xf numFmtId="0" fontId="12" fillId="0" borderId="57" xfId="0" applyFont="1" applyFill="1" applyBorder="1" applyAlignment="1" applyProtection="1">
      <alignment horizontal="right" wrapText="1"/>
      <protection locked="0"/>
    </xf>
    <xf numFmtId="0" fontId="20" fillId="0" borderId="58" xfId="0" applyFont="1" applyFill="1" applyBorder="1" applyAlignment="1" applyProtection="1">
      <alignment horizontal="left" wrapText="1"/>
      <protection locked="0"/>
    </xf>
    <xf numFmtId="0" fontId="12" fillId="0" borderId="46" xfId="0" applyFont="1" applyFill="1" applyBorder="1" applyAlignment="1" applyProtection="1">
      <alignment horizontal="right" wrapText="1"/>
    </xf>
    <xf numFmtId="2" fontId="9" fillId="3" borderId="59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59" xfId="0" applyFont="1" applyBorder="1" applyAlignment="1" applyProtection="1">
      <protection locked="0"/>
    </xf>
    <xf numFmtId="0" fontId="11" fillId="0" borderId="59" xfId="0" applyFont="1" applyBorder="1" applyAlignment="1" applyProtection="1">
      <protection locked="0"/>
    </xf>
    <xf numFmtId="0" fontId="11" fillId="0" borderId="59" xfId="0" applyFont="1" applyBorder="1" applyAlignment="1" applyProtection="1">
      <alignment horizontal="center"/>
      <protection locked="0"/>
    </xf>
    <xf numFmtId="0" fontId="8" fillId="7" borderId="59" xfId="0" applyFont="1" applyFill="1" applyBorder="1" applyAlignment="1" applyProtection="1">
      <alignment horizontal="right" wrapText="1"/>
    </xf>
    <xf numFmtId="0" fontId="8" fillId="3" borderId="49" xfId="0" applyFont="1" applyFill="1" applyBorder="1" applyAlignment="1" applyProtection="1">
      <alignment horizontal="right" wrapText="1"/>
    </xf>
    <xf numFmtId="0" fontId="12" fillId="0" borderId="59" xfId="0" applyFont="1" applyFill="1" applyBorder="1" applyAlignment="1" applyProtection="1">
      <alignment horizontal="right" wrapText="1"/>
    </xf>
    <xf numFmtId="0" fontId="12" fillId="5" borderId="59" xfId="0" applyFont="1" applyFill="1" applyBorder="1" applyAlignment="1" applyProtection="1">
      <alignment horizontal="right" wrapText="1"/>
    </xf>
    <xf numFmtId="0" fontId="20" fillId="0" borderId="60" xfId="0" applyFont="1" applyFill="1" applyBorder="1" applyAlignment="1" applyProtection="1">
      <alignment horizontal="left" wrapText="1"/>
      <protection locked="0"/>
    </xf>
    <xf numFmtId="0" fontId="11" fillId="0" borderId="42" xfId="0" applyFont="1" applyBorder="1" applyAlignment="1" applyProtection="1">
      <protection locked="0"/>
    </xf>
    <xf numFmtId="0" fontId="11" fillId="0" borderId="42" xfId="0" applyFont="1" applyBorder="1" applyAlignment="1" applyProtection="1">
      <alignment horizontal="center"/>
      <protection locked="0"/>
    </xf>
    <xf numFmtId="0" fontId="8" fillId="0" borderId="42" xfId="0" applyFont="1" applyFill="1" applyBorder="1" applyAlignment="1" applyProtection="1">
      <alignment horizontal="right" wrapText="1"/>
      <protection locked="0"/>
    </xf>
    <xf numFmtId="0" fontId="12" fillId="0" borderId="42" xfId="0" applyFont="1" applyFill="1" applyBorder="1" applyAlignment="1" applyProtection="1">
      <alignment horizontal="right" wrapText="1"/>
      <protection locked="0"/>
    </xf>
    <xf numFmtId="0" fontId="20" fillId="0" borderId="61" xfId="0" applyFont="1" applyFill="1" applyBorder="1" applyAlignment="1" applyProtection="1">
      <alignment horizontal="left" wrapText="1"/>
      <protection locked="0"/>
    </xf>
    <xf numFmtId="0" fontId="12" fillId="0" borderId="48" xfId="0" applyFont="1" applyFill="1" applyBorder="1" applyAlignment="1" applyProtection="1">
      <alignment horizontal="right" wrapText="1"/>
    </xf>
    <xf numFmtId="0" fontId="8" fillId="7" borderId="48" xfId="0" applyFont="1" applyFill="1" applyBorder="1" applyAlignment="1" applyProtection="1">
      <alignment horizontal="right" wrapText="1"/>
    </xf>
    <xf numFmtId="0" fontId="12" fillId="5" borderId="48" xfId="0" applyFont="1" applyFill="1" applyBorder="1" applyAlignment="1" applyProtection="1">
      <alignment horizontal="right" wrapText="1"/>
    </xf>
    <xf numFmtId="2" fontId="9" fillId="3" borderId="56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6" xfId="0" applyFont="1" applyFill="1" applyBorder="1" applyAlignment="1" applyProtection="1">
      <alignment horizontal="center"/>
      <protection locked="0"/>
    </xf>
    <xf numFmtId="0" fontId="13" fillId="3" borderId="62" xfId="0" applyFont="1" applyFill="1" applyBorder="1" applyAlignment="1" applyProtection="1">
      <alignment horizontal="center" vertical="center" wrapText="1"/>
      <protection locked="0"/>
    </xf>
    <xf numFmtId="0" fontId="13" fillId="3" borderId="49" xfId="0" applyFont="1" applyFill="1" applyBorder="1" applyAlignment="1" applyProtection="1">
      <alignment horizontal="left" vertical="center" wrapText="1"/>
      <protection locked="0"/>
    </xf>
    <xf numFmtId="0" fontId="11" fillId="0" borderId="59" xfId="0" applyFont="1" applyFill="1" applyBorder="1" applyAlignment="1" applyProtection="1">
      <alignment horizontal="center"/>
      <protection locked="0"/>
    </xf>
    <xf numFmtId="0" fontId="8" fillId="0" borderId="59" xfId="0" applyFont="1" applyFill="1" applyBorder="1" applyAlignment="1" applyProtection="1">
      <alignment horizontal="right" wrapText="1"/>
      <protection locked="0"/>
    </xf>
    <xf numFmtId="0" fontId="8" fillId="3" borderId="49" xfId="0" applyFont="1" applyFill="1" applyBorder="1" applyAlignment="1" applyProtection="1">
      <alignment horizontal="right" wrapText="1"/>
      <protection locked="0"/>
    </xf>
    <xf numFmtId="0" fontId="12" fillId="0" borderId="59" xfId="0" applyFont="1" applyFill="1" applyBorder="1" applyAlignment="1" applyProtection="1">
      <alignment horizontal="right" wrapText="1"/>
      <protection locked="0"/>
    </xf>
    <xf numFmtId="0" fontId="8" fillId="0" borderId="45" xfId="0" applyFont="1" applyFill="1" applyBorder="1" applyAlignment="1" applyProtection="1">
      <alignment horizontal="left" wrapText="1"/>
      <protection locked="0"/>
    </xf>
    <xf numFmtId="0" fontId="8" fillId="7" borderId="57" xfId="0" applyFont="1" applyFill="1" applyBorder="1" applyAlignment="1" applyProtection="1">
      <alignment horizontal="right" wrapText="1"/>
      <protection locked="0"/>
    </xf>
    <xf numFmtId="0" fontId="8" fillId="0" borderId="58" xfId="0" applyFont="1" applyFill="1" applyBorder="1" applyAlignment="1" applyProtection="1">
      <alignment horizontal="left" wrapText="1"/>
      <protection locked="0"/>
    </xf>
    <xf numFmtId="0" fontId="8" fillId="7" borderId="43" xfId="0" applyFont="1" applyFill="1" applyBorder="1" applyAlignment="1" applyProtection="1">
      <alignment horizontal="right" wrapText="1"/>
      <protection locked="0"/>
    </xf>
    <xf numFmtId="0" fontId="12" fillId="0" borderId="43" xfId="0" quotePrefix="1" applyFont="1" applyFill="1" applyBorder="1" applyAlignment="1" applyProtection="1">
      <alignment horizontal="right" wrapText="1"/>
      <protection locked="0"/>
    </xf>
    <xf numFmtId="0" fontId="12" fillId="0" borderId="46" xfId="0" quotePrefix="1" applyFont="1" applyFill="1" applyBorder="1" applyAlignment="1" applyProtection="1">
      <alignment horizontal="right" wrapText="1"/>
      <protection locked="0"/>
    </xf>
    <xf numFmtId="0" fontId="8" fillId="7" borderId="46" xfId="0" applyFont="1" applyFill="1" applyBorder="1" applyAlignment="1" applyProtection="1">
      <alignment horizontal="right" wrapText="1"/>
    </xf>
    <xf numFmtId="0" fontId="12" fillId="5" borderId="46" xfId="0" quotePrefix="1" applyFont="1" applyFill="1" applyBorder="1" applyAlignment="1" applyProtection="1">
      <alignment horizontal="right" wrapText="1"/>
    </xf>
    <xf numFmtId="0" fontId="12" fillId="5" borderId="46" xfId="0" applyFont="1" applyFill="1" applyBorder="1" applyAlignment="1" applyProtection="1">
      <alignment horizontal="right" wrapText="1"/>
    </xf>
    <xf numFmtId="0" fontId="12" fillId="0" borderId="59" xfId="0" quotePrefix="1" applyFont="1" applyFill="1" applyBorder="1" applyAlignment="1" applyProtection="1">
      <alignment horizontal="right" wrapText="1"/>
    </xf>
    <xf numFmtId="0" fontId="11" fillId="0" borderId="44" xfId="0" applyFont="1" applyBorder="1" applyAlignment="1" applyProtection="1">
      <protection locked="0"/>
    </xf>
    <xf numFmtId="0" fontId="11" fillId="0" borderId="44" xfId="0" applyFont="1" applyBorder="1" applyAlignment="1" applyProtection="1">
      <alignment horizontal="center"/>
      <protection locked="0"/>
    </xf>
    <xf numFmtId="0" fontId="8" fillId="0" borderId="44" xfId="0" applyFont="1" applyFill="1" applyBorder="1" applyAlignment="1" applyProtection="1">
      <alignment horizontal="right" wrapText="1"/>
      <protection locked="0"/>
    </xf>
    <xf numFmtId="0" fontId="12" fillId="0" borderId="44" xfId="0" applyFont="1" applyFill="1" applyBorder="1" applyAlignment="1" applyProtection="1">
      <alignment horizontal="right" wrapText="1"/>
      <protection locked="0"/>
    </xf>
    <xf numFmtId="0" fontId="20" fillId="0" borderId="63" xfId="0" applyFont="1" applyFill="1" applyBorder="1" applyAlignment="1" applyProtection="1">
      <alignment horizontal="left" wrapText="1"/>
      <protection locked="0"/>
    </xf>
    <xf numFmtId="0" fontId="8" fillId="0" borderId="59" xfId="0" applyFont="1" applyFill="1" applyBorder="1" applyAlignment="1" applyProtection="1">
      <alignment horizontal="right" wrapText="1"/>
    </xf>
    <xf numFmtId="0" fontId="8" fillId="7" borderId="48" xfId="0" applyFont="1" applyFill="1" applyBorder="1" applyAlignment="1" applyProtection="1">
      <alignment horizontal="right"/>
    </xf>
    <xf numFmtId="0" fontId="8" fillId="0" borderId="51" xfId="0" applyNumberFormat="1" applyFont="1" applyFill="1" applyBorder="1" applyAlignment="1" applyProtection="1">
      <alignment horizontal="right" wrapText="1"/>
      <protection locked="0"/>
    </xf>
    <xf numFmtId="0" fontId="8" fillId="3" borderId="44" xfId="0" applyNumberFormat="1" applyFont="1" applyFill="1" applyBorder="1" applyAlignment="1" applyProtection="1">
      <alignment horizontal="right" wrapText="1"/>
      <protection locked="0"/>
    </xf>
    <xf numFmtId="0" fontId="12" fillId="0" borderId="51" xfId="0" applyNumberFormat="1" applyFont="1" applyFill="1" applyBorder="1" applyAlignment="1" applyProtection="1">
      <alignment horizontal="right" wrapText="1"/>
      <protection locked="0"/>
    </xf>
    <xf numFmtId="0" fontId="20" fillId="0" borderId="52" xfId="0" applyNumberFormat="1" applyFont="1" applyFill="1" applyBorder="1" applyAlignment="1" applyProtection="1">
      <alignment horizontal="left" wrapText="1"/>
      <protection locked="0"/>
    </xf>
    <xf numFmtId="0" fontId="8" fillId="0" borderId="46" xfId="0" applyNumberFormat="1" applyFont="1" applyFill="1" applyBorder="1" applyAlignment="1" applyProtection="1">
      <alignment horizontal="right" wrapText="1"/>
      <protection locked="0"/>
    </xf>
    <xf numFmtId="0" fontId="8" fillId="3" borderId="42" xfId="0" applyNumberFormat="1" applyFont="1" applyFill="1" applyBorder="1" applyAlignment="1" applyProtection="1">
      <alignment horizontal="right" wrapText="1"/>
      <protection locked="0"/>
    </xf>
    <xf numFmtId="0" fontId="12" fillId="5" borderId="46" xfId="0" applyNumberFormat="1" applyFont="1" applyFill="1" applyBorder="1" applyAlignment="1" applyProtection="1">
      <alignment horizontal="right" wrapText="1"/>
      <protection locked="0"/>
    </xf>
    <xf numFmtId="0" fontId="12" fillId="0" borderId="46" xfId="0" applyNumberFormat="1" applyFont="1" applyFill="1" applyBorder="1" applyAlignment="1" applyProtection="1">
      <alignment horizontal="right" wrapText="1"/>
      <protection locked="0"/>
    </xf>
    <xf numFmtId="0" fontId="20" fillId="0" borderId="47" xfId="0" applyNumberFormat="1" applyFont="1" applyFill="1" applyBorder="1" applyAlignment="1" applyProtection="1">
      <alignment horizontal="left" wrapText="1"/>
      <protection locked="0"/>
    </xf>
    <xf numFmtId="0" fontId="8" fillId="0" borderId="47" xfId="0" applyNumberFormat="1" applyFont="1" applyFill="1" applyBorder="1" applyAlignment="1" applyProtection="1">
      <alignment wrapText="1"/>
      <protection locked="0"/>
    </xf>
    <xf numFmtId="0" fontId="8" fillId="0" borderId="53" xfId="0" applyFont="1" applyFill="1" applyBorder="1" applyAlignment="1" applyProtection="1">
      <alignment horizontal="right" wrapText="1"/>
    </xf>
    <xf numFmtId="0" fontId="12" fillId="0" borderId="53" xfId="0" applyFont="1" applyFill="1" applyBorder="1" applyAlignment="1" applyProtection="1">
      <alignment horizontal="right" wrapText="1"/>
    </xf>
    <xf numFmtId="0" fontId="8" fillId="0" borderId="43" xfId="0" applyNumberFormat="1" applyFont="1" applyFill="1" applyBorder="1" applyAlignment="1" applyProtection="1">
      <alignment horizontal="right" wrapText="1"/>
      <protection locked="0"/>
    </xf>
    <xf numFmtId="0" fontId="8" fillId="3" borderId="56" xfId="0" applyNumberFormat="1" applyFont="1" applyFill="1" applyBorder="1" applyAlignment="1" applyProtection="1">
      <alignment horizontal="right" wrapText="1"/>
      <protection locked="0"/>
    </xf>
    <xf numFmtId="0" fontId="12" fillId="0" borderId="43" xfId="0" applyNumberFormat="1" applyFont="1" applyFill="1" applyBorder="1" applyAlignment="1" applyProtection="1">
      <alignment horizontal="right" wrapText="1"/>
      <protection locked="0"/>
    </xf>
    <xf numFmtId="0" fontId="20" fillId="0" borderId="45" xfId="0" applyNumberFormat="1" applyFont="1" applyFill="1" applyBorder="1" applyAlignment="1" applyProtection="1">
      <alignment horizontal="left" wrapText="1"/>
      <protection locked="0"/>
    </xf>
    <xf numFmtId="0" fontId="8" fillId="0" borderId="47" xfId="0" applyNumberFormat="1" applyFont="1" applyFill="1" applyBorder="1" applyAlignment="1" applyProtection="1">
      <alignment horizontal="left" wrapText="1"/>
      <protection locked="0"/>
    </xf>
    <xf numFmtId="0" fontId="13" fillId="3" borderId="64" xfId="0" applyFont="1" applyFill="1" applyBorder="1" applyAlignment="1" applyProtection="1">
      <alignment horizontal="center" vertical="center" wrapText="1"/>
      <protection locked="0"/>
    </xf>
    <xf numFmtId="2" fontId="9" fillId="3" borderId="44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46" xfId="0" applyNumberFormat="1" applyFont="1" applyFill="1" applyBorder="1" applyAlignment="1" applyProtection="1">
      <alignment horizontal="right" wrapText="1"/>
      <protection locked="0"/>
    </xf>
    <xf numFmtId="0" fontId="15" fillId="0" borderId="48" xfId="0" applyNumberFormat="1" applyFont="1" applyFill="1" applyBorder="1" applyAlignment="1" applyProtection="1">
      <alignment horizontal="center" wrapText="1"/>
      <protection locked="0"/>
    </xf>
    <xf numFmtId="0" fontId="8" fillId="0" borderId="46" xfId="0" applyNumberFormat="1" applyFont="1" applyFill="1" applyBorder="1" applyAlignment="1" applyProtection="1">
      <alignment horizontal="right" wrapText="1"/>
    </xf>
    <xf numFmtId="0" fontId="8" fillId="3" borderId="42" xfId="0" applyNumberFormat="1" applyFont="1" applyFill="1" applyBorder="1" applyAlignment="1" applyProtection="1">
      <alignment horizontal="right" wrapText="1"/>
    </xf>
    <xf numFmtId="0" fontId="12" fillId="0" borderId="46" xfId="0" applyNumberFormat="1" applyFont="1" applyFill="1" applyBorder="1" applyAlignment="1" applyProtection="1">
      <alignment horizontal="right" wrapText="1"/>
    </xf>
    <xf numFmtId="0" fontId="8" fillId="0" borderId="59" xfId="0" applyNumberFormat="1" applyFont="1" applyFill="1" applyBorder="1" applyAlignment="1" applyProtection="1">
      <alignment horizontal="right" wrapText="1"/>
    </xf>
    <xf numFmtId="0" fontId="8" fillId="3" borderId="49" xfId="0" applyNumberFormat="1" applyFont="1" applyFill="1" applyBorder="1" applyAlignment="1" applyProtection="1">
      <alignment horizontal="right" wrapText="1"/>
    </xf>
    <xf numFmtId="0" fontId="12" fillId="0" borderId="59" xfId="0" applyNumberFormat="1" applyFont="1" applyFill="1" applyBorder="1" applyAlignment="1" applyProtection="1">
      <alignment horizontal="right" wrapText="1"/>
    </xf>
    <xf numFmtId="0" fontId="20" fillId="0" borderId="60" xfId="0" applyNumberFormat="1" applyFont="1" applyFill="1" applyBorder="1" applyAlignment="1" applyProtection="1">
      <alignment horizontal="left" wrapText="1"/>
      <protection locked="0"/>
    </xf>
    <xf numFmtId="2" fontId="9" fillId="3" borderId="4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2" xfId="0" applyFont="1" applyBorder="1" applyAlignment="1" applyProtection="1">
      <protection locked="0"/>
    </xf>
    <xf numFmtId="0" fontId="8" fillId="0" borderId="42" xfId="0" applyNumberFormat="1" applyFont="1" applyFill="1" applyBorder="1" applyAlignment="1" applyProtection="1">
      <alignment horizontal="right" wrapText="1"/>
      <protection locked="0"/>
    </xf>
    <xf numFmtId="0" fontId="12" fillId="0" borderId="42" xfId="0" applyNumberFormat="1" applyFont="1" applyFill="1" applyBorder="1" applyAlignment="1" applyProtection="1">
      <alignment horizontal="right" wrapText="1"/>
      <protection locked="0"/>
    </xf>
    <xf numFmtId="0" fontId="20" fillId="0" borderId="61" xfId="0" applyNumberFormat="1" applyFont="1" applyFill="1" applyBorder="1" applyAlignment="1" applyProtection="1">
      <alignment horizontal="left" wrapText="1"/>
      <protection locked="0"/>
    </xf>
    <xf numFmtId="0" fontId="8" fillId="0" borderId="48" xfId="0" applyNumberFormat="1" applyFont="1" applyFill="1" applyBorder="1" applyAlignment="1" applyProtection="1">
      <alignment horizontal="right" wrapText="1"/>
    </xf>
    <xf numFmtId="0" fontId="12" fillId="0" borderId="48" xfId="0" applyNumberFormat="1" applyFont="1" applyFill="1" applyBorder="1" applyAlignment="1" applyProtection="1">
      <alignment horizontal="right" wrapText="1"/>
    </xf>
    <xf numFmtId="0" fontId="15" fillId="0" borderId="48" xfId="0" applyNumberFormat="1" applyFont="1" applyFill="1" applyBorder="1" applyAlignment="1" applyProtection="1">
      <alignment horizontal="center" wrapText="1"/>
    </xf>
    <xf numFmtId="0" fontId="20" fillId="0" borderId="50" xfId="0" applyNumberFormat="1" applyFont="1" applyFill="1" applyBorder="1" applyAlignment="1" applyProtection="1">
      <alignment horizontal="left" wrapText="1"/>
      <protection locked="0"/>
    </xf>
    <xf numFmtId="0" fontId="12" fillId="3" borderId="46" xfId="0" applyNumberFormat="1" applyFont="1" applyFill="1" applyBorder="1" applyAlignment="1" applyProtection="1">
      <alignment horizontal="right" wrapText="1"/>
      <protection locked="0"/>
    </xf>
    <xf numFmtId="0" fontId="13" fillId="3" borderId="64" xfId="1" applyFont="1" applyFill="1" applyBorder="1" applyAlignment="1" applyProtection="1">
      <alignment horizontal="center" vertical="center" wrapText="1"/>
      <protection locked="0"/>
    </xf>
    <xf numFmtId="0" fontId="8" fillId="0" borderId="44" xfId="0" applyNumberFormat="1" applyFont="1" applyFill="1" applyBorder="1" applyAlignment="1" applyProtection="1">
      <alignment horizontal="right" wrapText="1"/>
      <protection locked="0"/>
    </xf>
    <xf numFmtId="0" fontId="12" fillId="0" borderId="44" xfId="0" applyNumberFormat="1" applyFont="1" applyFill="1" applyBorder="1" applyAlignment="1" applyProtection="1">
      <alignment horizontal="right" wrapText="1"/>
      <protection locked="0"/>
    </xf>
    <xf numFmtId="0" fontId="20" fillId="0" borderId="63" xfId="0" applyNumberFormat="1" applyFont="1" applyFill="1" applyBorder="1" applyAlignment="1" applyProtection="1">
      <alignment horizontal="left" wrapText="1"/>
      <protection locked="0"/>
    </xf>
    <xf numFmtId="0" fontId="13" fillId="3" borderId="41" xfId="1" applyFont="1" applyFill="1" applyBorder="1" applyAlignment="1" applyProtection="1">
      <alignment horizontal="center" vertical="center" wrapText="1"/>
      <protection locked="0"/>
    </xf>
    <xf numFmtId="0" fontId="16" fillId="3" borderId="42" xfId="0" applyFont="1" applyFill="1" applyBorder="1" applyAlignment="1" applyProtection="1">
      <alignment horizontal="left" vertical="center" wrapText="1"/>
      <protection locked="0"/>
    </xf>
    <xf numFmtId="0" fontId="11" fillId="0" borderId="43" xfId="0" applyFont="1" applyFill="1" applyBorder="1" applyAlignment="1" applyProtection="1">
      <alignment horizontal="right" wrapText="1"/>
      <protection locked="0"/>
    </xf>
    <xf numFmtId="0" fontId="12" fillId="0" borderId="48" xfId="0" applyNumberFormat="1" applyFont="1" applyFill="1" applyBorder="1" applyAlignment="1" applyProtection="1">
      <alignment horizontal="right" wrapText="1"/>
      <protection locked="0"/>
    </xf>
    <xf numFmtId="0" fontId="13" fillId="3" borderId="44" xfId="1" applyFont="1" applyFill="1" applyBorder="1" applyAlignment="1" applyProtection="1">
      <alignment horizontal="left" vertical="center" wrapText="1"/>
      <protection locked="0"/>
    </xf>
    <xf numFmtId="0" fontId="12" fillId="0" borderId="44" xfId="0" applyFont="1" applyBorder="1" applyAlignment="1" applyProtection="1">
      <protection locked="0"/>
    </xf>
    <xf numFmtId="0" fontId="11" fillId="0" borderId="44" xfId="0" applyFont="1" applyFill="1" applyBorder="1" applyAlignment="1" applyProtection="1">
      <alignment horizontal="right" wrapText="1"/>
      <protection locked="0"/>
    </xf>
    <xf numFmtId="0" fontId="13" fillId="3" borderId="42" xfId="1" applyFont="1" applyFill="1" applyBorder="1" applyAlignment="1" applyProtection="1">
      <alignment horizontal="left" vertical="center" wrapText="1"/>
      <protection locked="0"/>
    </xf>
    <xf numFmtId="0" fontId="11" fillId="5" borderId="46" xfId="0" applyFont="1" applyFill="1" applyBorder="1" applyAlignment="1" applyProtection="1">
      <alignment horizontal="right" wrapText="1"/>
      <protection locked="0"/>
    </xf>
    <xf numFmtId="0" fontId="14" fillId="3" borderId="41" xfId="1" applyFont="1" applyFill="1" applyBorder="1" applyAlignment="1" applyProtection="1">
      <alignment horizontal="center" vertical="center" wrapText="1"/>
      <protection locked="0"/>
    </xf>
    <xf numFmtId="0" fontId="14" fillId="3" borderId="42" xfId="1" applyFont="1" applyFill="1" applyBorder="1" applyAlignment="1" applyProtection="1">
      <alignment horizontal="left" vertical="center" wrapText="1"/>
      <protection locked="0"/>
    </xf>
    <xf numFmtId="0" fontId="13" fillId="3" borderId="62" xfId="1" applyFont="1" applyFill="1" applyBorder="1" applyAlignment="1" applyProtection="1">
      <alignment horizontal="center" vertical="center" wrapText="1"/>
      <protection locked="0"/>
    </xf>
    <xf numFmtId="0" fontId="13" fillId="3" borderId="49" xfId="1" applyFont="1" applyFill="1" applyBorder="1" applyAlignment="1" applyProtection="1">
      <alignment horizontal="left" vertical="center" wrapText="1"/>
      <protection locked="0"/>
    </xf>
    <xf numFmtId="0" fontId="8" fillId="3" borderId="54" xfId="0" applyNumberFormat="1" applyFont="1" applyFill="1" applyBorder="1" applyAlignment="1" applyProtection="1">
      <alignment horizontal="right" wrapText="1"/>
    </xf>
    <xf numFmtId="0" fontId="12" fillId="5" borderId="48" xfId="0" applyNumberFormat="1" applyFont="1" applyFill="1" applyBorder="1" applyAlignment="1" applyProtection="1">
      <alignment horizontal="right" wrapText="1"/>
    </xf>
    <xf numFmtId="0" fontId="8" fillId="0" borderId="57" xfId="0" applyNumberFormat="1" applyFont="1" applyFill="1" applyBorder="1" applyAlignment="1" applyProtection="1">
      <alignment horizontal="right" wrapText="1"/>
      <protection locked="0"/>
    </xf>
    <xf numFmtId="0" fontId="12" fillId="0" borderId="57" xfId="0" applyNumberFormat="1" applyFont="1" applyFill="1" applyBorder="1" applyAlignment="1" applyProtection="1">
      <alignment horizontal="right" wrapText="1"/>
      <protection locked="0"/>
    </xf>
    <xf numFmtId="0" fontId="12" fillId="0" borderId="57" xfId="0" quotePrefix="1" applyNumberFormat="1" applyFont="1" applyFill="1" applyBorder="1" applyAlignment="1" applyProtection="1">
      <alignment horizontal="right" wrapText="1"/>
      <protection locked="0"/>
    </xf>
    <xf numFmtId="0" fontId="20" fillId="0" borderId="58" xfId="0" applyNumberFormat="1" applyFont="1" applyFill="1" applyBorder="1" applyAlignment="1" applyProtection="1">
      <alignment horizontal="left" wrapText="1"/>
      <protection locked="0"/>
    </xf>
    <xf numFmtId="0" fontId="12" fillId="0" borderId="46" xfId="0" quotePrefix="1" applyNumberFormat="1" applyFont="1" applyFill="1" applyBorder="1" applyAlignment="1" applyProtection="1">
      <alignment horizontal="right" wrapText="1"/>
      <protection locked="0"/>
    </xf>
    <xf numFmtId="0" fontId="8" fillId="0" borderId="48" xfId="0" applyNumberFormat="1" applyFont="1" applyFill="1" applyBorder="1" applyAlignment="1" applyProtection="1">
      <alignment horizontal="right" wrapText="1"/>
      <protection locked="0"/>
    </xf>
    <xf numFmtId="0" fontId="8" fillId="3" borderId="54" xfId="0" applyNumberFormat="1" applyFont="1" applyFill="1" applyBorder="1" applyAlignment="1" applyProtection="1">
      <alignment horizontal="right" wrapText="1"/>
      <protection locked="0"/>
    </xf>
    <xf numFmtId="0" fontId="8" fillId="0" borderId="59" xfId="0" applyNumberFormat="1" applyFont="1" applyFill="1" applyBorder="1" applyAlignment="1" applyProtection="1">
      <alignment horizontal="right" wrapText="1"/>
      <protection locked="0"/>
    </xf>
    <xf numFmtId="0" fontId="8" fillId="3" borderId="49" xfId="0" applyNumberFormat="1" applyFont="1" applyFill="1" applyBorder="1" applyAlignment="1" applyProtection="1">
      <alignment horizontal="right" wrapText="1"/>
      <protection locked="0"/>
    </xf>
    <xf numFmtId="0" fontId="12" fillId="0" borderId="59" xfId="0" applyNumberFormat="1" applyFont="1" applyFill="1" applyBorder="1" applyAlignment="1" applyProtection="1">
      <alignment horizontal="right" wrapText="1"/>
      <protection locked="0"/>
    </xf>
    <xf numFmtId="0" fontId="12" fillId="5" borderId="59" xfId="0" applyNumberFormat="1" applyFont="1" applyFill="1" applyBorder="1" applyAlignment="1" applyProtection="1">
      <alignment horizontal="right" wrapText="1"/>
    </xf>
    <xf numFmtId="0" fontId="12" fillId="5" borderId="46" xfId="0" applyFont="1" applyFill="1" applyBorder="1" applyAlignment="1" applyProtection="1">
      <alignment horizontal="right" wrapText="1"/>
      <protection locked="0"/>
    </xf>
    <xf numFmtId="0" fontId="12" fillId="0" borderId="65" xfId="0" applyFont="1" applyBorder="1" applyAlignment="1" applyProtection="1">
      <protection locked="0"/>
    </xf>
    <xf numFmtId="0" fontId="11" fillId="0" borderId="65" xfId="0" applyFont="1" applyBorder="1" applyAlignment="1" applyProtection="1">
      <protection locked="0"/>
    </xf>
    <xf numFmtId="0" fontId="11" fillId="0" borderId="65" xfId="0" applyFont="1" applyBorder="1" applyAlignment="1" applyProtection="1">
      <alignment horizontal="center"/>
      <protection locked="0"/>
    </xf>
    <xf numFmtId="0" fontId="8" fillId="0" borderId="65" xfId="0" applyFont="1" applyFill="1" applyBorder="1" applyAlignment="1" applyProtection="1">
      <alignment horizontal="right" wrapText="1"/>
    </xf>
    <xf numFmtId="0" fontId="12" fillId="0" borderId="65" xfId="0" applyFont="1" applyFill="1" applyBorder="1" applyAlignment="1" applyProtection="1">
      <alignment horizontal="right" wrapText="1"/>
    </xf>
    <xf numFmtId="0" fontId="20" fillId="0" borderId="66" xfId="0" applyFont="1" applyFill="1" applyBorder="1" applyAlignment="1" applyProtection="1">
      <alignment horizontal="left" wrapText="1"/>
      <protection locked="0"/>
    </xf>
    <xf numFmtId="2" fontId="9" fillId="3" borderId="67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67" xfId="0" applyFont="1" applyBorder="1" applyAlignment="1" applyProtection="1">
      <protection locked="0"/>
    </xf>
    <xf numFmtId="0" fontId="11" fillId="0" borderId="67" xfId="0" applyFont="1" applyFill="1" applyBorder="1" applyAlignment="1" applyProtection="1">
      <alignment horizontal="center"/>
      <protection locked="0"/>
    </xf>
    <xf numFmtId="0" fontId="11" fillId="0" borderId="67" xfId="0" applyFont="1" applyBorder="1" applyAlignment="1" applyProtection="1">
      <protection locked="0"/>
    </xf>
    <xf numFmtId="0" fontId="11" fillId="0" borderId="67" xfId="0" applyFont="1" applyBorder="1" applyAlignment="1" applyProtection="1">
      <alignment horizontal="center"/>
      <protection locked="0"/>
    </xf>
    <xf numFmtId="0" fontId="8" fillId="0" borderId="67" xfId="0" applyFont="1" applyFill="1" applyBorder="1" applyAlignment="1" applyProtection="1">
      <alignment horizontal="right" wrapText="1"/>
      <protection locked="0"/>
    </xf>
    <xf numFmtId="0" fontId="12" fillId="0" borderId="67" xfId="0" applyFont="1" applyFill="1" applyBorder="1" applyAlignment="1" applyProtection="1">
      <alignment horizontal="right" wrapText="1"/>
      <protection locked="0"/>
    </xf>
    <xf numFmtId="0" fontId="20" fillId="0" borderId="68" xfId="0" applyFont="1" applyFill="1" applyBorder="1" applyAlignment="1" applyProtection="1">
      <alignment horizontal="left" wrapText="1"/>
      <protection locked="0"/>
    </xf>
    <xf numFmtId="2" fontId="9" fillId="3" borderId="69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69" xfId="0" applyFont="1" applyBorder="1" applyAlignment="1" applyProtection="1">
      <protection locked="0"/>
    </xf>
    <xf numFmtId="0" fontId="11" fillId="0" borderId="69" xfId="0" applyFont="1" applyFill="1" applyBorder="1" applyAlignment="1" applyProtection="1">
      <alignment horizontal="center"/>
      <protection locked="0"/>
    </xf>
    <xf numFmtId="0" fontId="11" fillId="0" borderId="69" xfId="0" applyFont="1" applyBorder="1" applyAlignment="1" applyProtection="1">
      <protection locked="0"/>
    </xf>
    <xf numFmtId="0" fontId="11" fillId="0" borderId="69" xfId="0" applyFont="1" applyBorder="1" applyAlignment="1" applyProtection="1">
      <alignment horizontal="center"/>
      <protection locked="0"/>
    </xf>
    <xf numFmtId="0" fontId="8" fillId="0" borderId="69" xfId="0" applyFont="1" applyFill="1" applyBorder="1" applyAlignment="1" applyProtection="1">
      <alignment horizontal="right" wrapText="1"/>
      <protection locked="0"/>
    </xf>
    <xf numFmtId="0" fontId="12" fillId="0" borderId="69" xfId="0" applyFont="1" applyFill="1" applyBorder="1" applyAlignment="1" applyProtection="1">
      <alignment horizontal="right" wrapText="1"/>
      <protection locked="0"/>
    </xf>
    <xf numFmtId="0" fontId="20" fillId="0" borderId="70" xfId="0" applyFont="1" applyFill="1" applyBorder="1" applyAlignment="1" applyProtection="1">
      <alignment horizontal="left" wrapText="1"/>
      <protection locked="0"/>
    </xf>
    <xf numFmtId="0" fontId="8" fillId="0" borderId="70" xfId="0" applyFont="1" applyFill="1" applyBorder="1" applyAlignment="1" applyProtection="1">
      <alignment horizontal="left" wrapText="1"/>
      <protection locked="0"/>
    </xf>
    <xf numFmtId="0" fontId="8" fillId="0" borderId="69" xfId="0" applyNumberFormat="1" applyFont="1" applyFill="1" applyBorder="1" applyAlignment="1" applyProtection="1">
      <alignment horizontal="right" wrapText="1"/>
      <protection locked="0"/>
    </xf>
    <xf numFmtId="0" fontId="12" fillId="0" borderId="69" xfId="0" applyNumberFormat="1" applyFont="1" applyFill="1" applyBorder="1" applyAlignment="1" applyProtection="1">
      <alignment horizontal="right" wrapText="1"/>
      <protection locked="0"/>
    </xf>
    <xf numFmtId="0" fontId="20" fillId="0" borderId="70" xfId="0" applyNumberFormat="1" applyFont="1" applyFill="1" applyBorder="1" applyAlignment="1" applyProtection="1">
      <alignment horizontal="left" wrapText="1"/>
      <protection locked="0"/>
    </xf>
    <xf numFmtId="0" fontId="12" fillId="5" borderId="69" xfId="0" applyNumberFormat="1" applyFont="1" applyFill="1" applyBorder="1" applyAlignment="1" applyProtection="1">
      <alignment horizontal="right" wrapText="1"/>
      <protection locked="0"/>
    </xf>
    <xf numFmtId="2" fontId="9" fillId="3" borderId="7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71" xfId="0" applyFont="1" applyBorder="1" applyAlignment="1" applyProtection="1">
      <protection locked="0"/>
    </xf>
    <xf numFmtId="0" fontId="11" fillId="0" borderId="71" xfId="0" applyFont="1" applyFill="1" applyBorder="1" applyAlignment="1" applyProtection="1">
      <alignment horizontal="center"/>
      <protection locked="0"/>
    </xf>
    <xf numFmtId="0" fontId="11" fillId="0" borderId="71" xfId="0" applyFont="1" applyBorder="1" applyAlignment="1" applyProtection="1">
      <protection locked="0"/>
    </xf>
    <xf numFmtId="0" fontId="11" fillId="0" borderId="71" xfId="0" applyFont="1" applyBorder="1" applyAlignment="1" applyProtection="1">
      <alignment horizontal="center"/>
      <protection locked="0"/>
    </xf>
    <xf numFmtId="0" fontId="8" fillId="0" borderId="71" xfId="0" applyNumberFormat="1" applyFont="1" applyFill="1" applyBorder="1" applyAlignment="1" applyProtection="1">
      <alignment horizontal="right" wrapText="1"/>
      <protection locked="0"/>
    </xf>
    <xf numFmtId="0" fontId="12" fillId="0" borderId="71" xfId="0" applyNumberFormat="1" applyFont="1" applyFill="1" applyBorder="1" applyAlignment="1" applyProtection="1">
      <alignment horizontal="right" wrapText="1"/>
      <protection locked="0"/>
    </xf>
    <xf numFmtId="0" fontId="20" fillId="0" borderId="72" xfId="0" applyNumberFormat="1" applyFont="1" applyFill="1" applyBorder="1" applyAlignment="1" applyProtection="1">
      <alignment horizontal="left" wrapText="1"/>
      <protection locked="0"/>
    </xf>
    <xf numFmtId="2" fontId="9" fillId="3" borderId="7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73" xfId="0" applyFont="1" applyBorder="1" applyAlignment="1" applyProtection="1">
      <protection locked="0"/>
    </xf>
    <xf numFmtId="0" fontId="11" fillId="0" borderId="73" xfId="0" applyFont="1" applyFill="1" applyBorder="1" applyAlignment="1" applyProtection="1">
      <alignment horizontal="center"/>
      <protection locked="0"/>
    </xf>
    <xf numFmtId="0" fontId="11" fillId="0" borderId="73" xfId="0" applyFont="1" applyBorder="1" applyAlignment="1" applyProtection="1">
      <protection locked="0"/>
    </xf>
    <xf numFmtId="0" fontId="11" fillId="0" borderId="73" xfId="0" applyFont="1" applyBorder="1" applyAlignment="1" applyProtection="1">
      <alignment horizontal="center"/>
      <protection locked="0"/>
    </xf>
    <xf numFmtId="0" fontId="8" fillId="0" borderId="73" xfId="0" applyFont="1" applyFill="1" applyBorder="1" applyAlignment="1" applyProtection="1">
      <alignment horizontal="right" wrapText="1"/>
      <protection locked="0"/>
    </xf>
    <xf numFmtId="0" fontId="12" fillId="0" borderId="73" xfId="0" applyFont="1" applyFill="1" applyBorder="1" applyAlignment="1" applyProtection="1">
      <alignment horizontal="right" wrapText="1"/>
      <protection locked="0"/>
    </xf>
    <xf numFmtId="0" fontId="20" fillId="0" borderId="74" xfId="0" applyFont="1" applyFill="1" applyBorder="1" applyAlignment="1" applyProtection="1">
      <alignment horizontal="left" wrapText="1"/>
      <protection locked="0"/>
    </xf>
    <xf numFmtId="2" fontId="9" fillId="3" borderId="7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75" xfId="0" applyFont="1" applyBorder="1" applyAlignment="1" applyProtection="1">
      <protection locked="0"/>
    </xf>
    <xf numFmtId="0" fontId="11" fillId="0" borderId="75" xfId="0" applyFont="1" applyFill="1" applyBorder="1" applyAlignment="1" applyProtection="1">
      <alignment horizontal="center"/>
      <protection locked="0"/>
    </xf>
    <xf numFmtId="0" fontId="11" fillId="0" borderId="75" xfId="0" applyFont="1" applyBorder="1" applyAlignment="1" applyProtection="1">
      <protection locked="0"/>
    </xf>
    <xf numFmtId="0" fontId="11" fillId="0" borderId="75" xfId="0" applyFont="1" applyBorder="1" applyAlignment="1" applyProtection="1">
      <alignment horizontal="center"/>
      <protection locked="0"/>
    </xf>
    <xf numFmtId="0" fontId="8" fillId="0" borderId="75" xfId="0" applyNumberFormat="1" applyFont="1" applyFill="1" applyBorder="1" applyAlignment="1" applyProtection="1">
      <alignment horizontal="right" wrapText="1"/>
      <protection locked="0"/>
    </xf>
    <xf numFmtId="0" fontId="12" fillId="5" borderId="75" xfId="0" applyNumberFormat="1" applyFont="1" applyFill="1" applyBorder="1" applyAlignment="1" applyProtection="1">
      <alignment horizontal="right" wrapText="1"/>
      <protection locked="0"/>
    </xf>
    <xf numFmtId="0" fontId="12" fillId="0" borderId="75" xfId="0" applyNumberFormat="1" applyFont="1" applyFill="1" applyBorder="1" applyAlignment="1" applyProtection="1">
      <alignment horizontal="right" wrapText="1"/>
      <protection locked="0"/>
    </xf>
    <xf numFmtId="0" fontId="20" fillId="0" borderId="76" xfId="0" applyNumberFormat="1" applyFont="1" applyFill="1" applyBorder="1" applyAlignment="1" applyProtection="1">
      <alignment horizontal="left" wrapText="1"/>
      <protection locked="0"/>
    </xf>
    <xf numFmtId="2" fontId="9" fillId="3" borderId="77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77" xfId="0" applyFont="1" applyBorder="1" applyAlignment="1" applyProtection="1">
      <protection locked="0"/>
    </xf>
    <xf numFmtId="0" fontId="11" fillId="0" borderId="77" xfId="0" applyFont="1" applyFill="1" applyBorder="1" applyAlignment="1" applyProtection="1">
      <alignment horizontal="center"/>
      <protection locked="0"/>
    </xf>
    <xf numFmtId="0" fontId="11" fillId="0" borderId="77" xfId="0" applyFont="1" applyBorder="1" applyAlignment="1" applyProtection="1">
      <protection locked="0"/>
    </xf>
    <xf numFmtId="0" fontId="11" fillId="0" borderId="77" xfId="0" applyFont="1" applyBorder="1" applyAlignment="1" applyProtection="1">
      <alignment horizontal="center"/>
      <protection locked="0"/>
    </xf>
    <xf numFmtId="0" fontId="8" fillId="0" borderId="77" xfId="0" applyNumberFormat="1" applyFont="1" applyFill="1" applyBorder="1" applyAlignment="1" applyProtection="1">
      <alignment horizontal="right" wrapText="1"/>
    </xf>
    <xf numFmtId="0" fontId="8" fillId="3" borderId="56" xfId="0" applyNumberFormat="1" applyFont="1" applyFill="1" applyBorder="1" applyAlignment="1" applyProtection="1">
      <alignment horizontal="right" wrapText="1"/>
    </xf>
    <xf numFmtId="0" fontId="12" fillId="0" borderId="77" xfId="0" applyNumberFormat="1" applyFont="1" applyFill="1" applyBorder="1" applyAlignment="1" applyProtection="1">
      <alignment horizontal="right" wrapText="1"/>
    </xf>
    <xf numFmtId="0" fontId="20" fillId="0" borderId="78" xfId="0" applyNumberFormat="1" applyFont="1" applyFill="1" applyBorder="1" applyAlignment="1" applyProtection="1">
      <alignment horizontal="left" wrapText="1"/>
      <protection locked="0"/>
    </xf>
    <xf numFmtId="0" fontId="8" fillId="0" borderId="69" xfId="0" applyNumberFormat="1" applyFont="1" applyFill="1" applyBorder="1" applyAlignment="1" applyProtection="1">
      <alignment horizontal="right" wrapText="1"/>
    </xf>
    <xf numFmtId="0" fontId="12" fillId="0" borderId="69" xfId="0" applyNumberFormat="1" applyFont="1" applyFill="1" applyBorder="1" applyAlignment="1" applyProtection="1">
      <alignment horizontal="right" wrapText="1"/>
    </xf>
    <xf numFmtId="0" fontId="8" fillId="0" borderId="70" xfId="0" applyNumberFormat="1" applyFont="1" applyFill="1" applyBorder="1" applyAlignment="1" applyProtection="1">
      <alignment horizontal="left" wrapText="1"/>
      <protection locked="0"/>
    </xf>
    <xf numFmtId="2" fontId="9" fillId="3" borderId="79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79" xfId="0" applyFont="1" applyBorder="1" applyAlignment="1" applyProtection="1">
      <protection locked="0"/>
    </xf>
    <xf numFmtId="0" fontId="11" fillId="0" borderId="79" xfId="0" applyFont="1" applyFill="1" applyBorder="1" applyAlignment="1" applyProtection="1">
      <alignment horizontal="center"/>
      <protection locked="0"/>
    </xf>
    <xf numFmtId="0" fontId="11" fillId="0" borderId="79" xfId="0" applyFont="1" applyBorder="1" applyAlignment="1" applyProtection="1">
      <protection locked="0"/>
    </xf>
    <xf numFmtId="0" fontId="11" fillId="0" borderId="79" xfId="0" applyFont="1" applyBorder="1" applyAlignment="1" applyProtection="1">
      <alignment horizontal="center"/>
      <protection locked="0"/>
    </xf>
    <xf numFmtId="0" fontId="8" fillId="0" borderId="79" xfId="0" applyNumberFormat="1" applyFont="1" applyFill="1" applyBorder="1" applyAlignment="1" applyProtection="1">
      <alignment horizontal="right" wrapText="1"/>
    </xf>
    <xf numFmtId="0" fontId="12" fillId="0" borderId="79" xfId="0" applyNumberFormat="1" applyFont="1" applyFill="1" applyBorder="1" applyAlignment="1" applyProtection="1">
      <alignment horizontal="right" wrapText="1"/>
    </xf>
    <xf numFmtId="0" fontId="12" fillId="5" borderId="79" xfId="0" applyNumberFormat="1" applyFont="1" applyFill="1" applyBorder="1" applyAlignment="1" applyProtection="1">
      <alignment horizontal="right" wrapText="1"/>
    </xf>
    <xf numFmtId="0" fontId="20" fillId="0" borderId="80" xfId="0" applyNumberFormat="1" applyFont="1" applyFill="1" applyBorder="1" applyAlignment="1" applyProtection="1">
      <alignment horizontal="left" wrapText="1"/>
      <protection locked="0"/>
    </xf>
    <xf numFmtId="0" fontId="8" fillId="7" borderId="43" xfId="0" applyNumberFormat="1" applyFont="1" applyFill="1" applyBorder="1" applyAlignment="1" applyProtection="1">
      <alignment horizontal="right" wrapText="1"/>
      <protection locked="0"/>
    </xf>
    <xf numFmtId="0" fontId="12" fillId="5" borderId="43" xfId="0" applyNumberFormat="1" applyFont="1" applyFill="1" applyBorder="1" applyAlignment="1" applyProtection="1">
      <alignment horizontal="right" wrapText="1"/>
      <protection locked="0"/>
    </xf>
    <xf numFmtId="0" fontId="8" fillId="7" borderId="46" xfId="0" applyNumberFormat="1" applyFont="1" applyFill="1" applyBorder="1" applyAlignment="1" applyProtection="1">
      <alignment horizontal="right" wrapText="1"/>
      <protection locked="0"/>
    </xf>
    <xf numFmtId="0" fontId="12" fillId="0" borderId="51" xfId="0" quotePrefix="1" applyFont="1" applyFill="1" applyBorder="1" applyAlignment="1" applyProtection="1">
      <alignment horizontal="right" wrapText="1"/>
      <protection locked="0"/>
    </xf>
    <xf numFmtId="0" fontId="12" fillId="0" borderId="46" xfId="0" applyNumberFormat="1" applyFont="1" applyFill="1" applyBorder="1" applyAlignment="1" applyProtection="1">
      <alignment horizontal="left" wrapText="1"/>
    </xf>
    <xf numFmtId="0" fontId="12" fillId="0" borderId="46" xfId="0" quotePrefix="1" applyNumberFormat="1" applyFont="1" applyFill="1" applyBorder="1" applyAlignment="1" applyProtection="1">
      <alignment horizontal="right" wrapText="1"/>
    </xf>
    <xf numFmtId="0" fontId="12" fillId="5" borderId="46" xfId="0" applyNumberFormat="1" applyFont="1" applyFill="1" applyBorder="1" applyAlignment="1" applyProtection="1">
      <alignment horizontal="right" wrapText="1"/>
    </xf>
    <xf numFmtId="0" fontId="12" fillId="0" borderId="59" xfId="0" quotePrefix="1" applyNumberFormat="1" applyFont="1" applyFill="1" applyBorder="1" applyAlignment="1" applyProtection="1">
      <alignment horizontal="right" wrapText="1"/>
    </xf>
    <xf numFmtId="0" fontId="8" fillId="0" borderId="43" xfId="1" applyFont="1" applyFill="1" applyBorder="1" applyAlignment="1" applyProtection="1">
      <alignment horizontal="right" wrapText="1"/>
      <protection locked="0"/>
    </xf>
    <xf numFmtId="0" fontId="8" fillId="3" borderId="44" xfId="1" applyFont="1" applyFill="1" applyBorder="1" applyAlignment="1" applyProtection="1">
      <alignment horizontal="right" wrapText="1"/>
      <protection locked="0"/>
    </xf>
    <xf numFmtId="0" fontId="12" fillId="0" borderId="43" xfId="1" applyFont="1" applyFill="1" applyBorder="1" applyAlignment="1" applyProtection="1">
      <alignment horizontal="right" wrapText="1"/>
      <protection locked="0"/>
    </xf>
    <xf numFmtId="0" fontId="20" fillId="0" borderId="45" xfId="1" applyFont="1" applyFill="1" applyBorder="1" applyAlignment="1" applyProtection="1">
      <alignment horizontal="left" wrapText="1"/>
      <protection locked="0"/>
    </xf>
    <xf numFmtId="0" fontId="8" fillId="3" borderId="42" xfId="1" applyFont="1" applyFill="1" applyBorder="1" applyAlignment="1" applyProtection="1">
      <alignment horizontal="right" wrapText="1"/>
      <protection locked="0"/>
    </xf>
    <xf numFmtId="0" fontId="8" fillId="0" borderId="46" xfId="1" applyFont="1" applyFill="1" applyBorder="1" applyAlignment="1" applyProtection="1">
      <alignment horizontal="right" wrapText="1"/>
      <protection locked="0"/>
    </xf>
    <xf numFmtId="0" fontId="12" fillId="0" borderId="46" xfId="1" applyFont="1" applyFill="1" applyBorder="1" applyAlignment="1" applyProtection="1">
      <alignment horizontal="right" wrapText="1"/>
      <protection locked="0"/>
    </xf>
    <xf numFmtId="0" fontId="20" fillId="0" borderId="47" xfId="1" applyFont="1" applyFill="1" applyBorder="1" applyAlignment="1" applyProtection="1">
      <alignment horizontal="left" wrapText="1"/>
      <protection locked="0"/>
    </xf>
    <xf numFmtId="0" fontId="8" fillId="0" borderId="47" xfId="1" applyFont="1" applyFill="1" applyBorder="1" applyAlignment="1" applyProtection="1">
      <alignment horizontal="left" wrapText="1"/>
      <protection locked="0"/>
    </xf>
    <xf numFmtId="0" fontId="8" fillId="0" borderId="48" xfId="1" applyFont="1" applyFill="1" applyBorder="1" applyAlignment="1" applyProtection="1">
      <alignment horizontal="right" wrapText="1"/>
    </xf>
    <xf numFmtId="0" fontId="8" fillId="3" borderId="42" xfId="1" applyFont="1" applyFill="1" applyBorder="1" applyAlignment="1" applyProtection="1">
      <alignment horizontal="right" wrapText="1"/>
    </xf>
    <xf numFmtId="0" fontId="12" fillId="0" borderId="48" xfId="1" applyFont="1" applyFill="1" applyBorder="1" applyAlignment="1" applyProtection="1">
      <alignment horizontal="right" wrapText="1"/>
    </xf>
    <xf numFmtId="0" fontId="20" fillId="0" borderId="50" xfId="1" applyFont="1" applyFill="1" applyBorder="1" applyAlignment="1" applyProtection="1">
      <alignment horizontal="left" wrapText="1"/>
      <protection locked="0"/>
    </xf>
    <xf numFmtId="0" fontId="8" fillId="3" borderId="49" xfId="1" applyFont="1" applyFill="1" applyBorder="1" applyAlignment="1" applyProtection="1">
      <alignment horizontal="right" wrapText="1"/>
    </xf>
    <xf numFmtId="0" fontId="8" fillId="0" borderId="51" xfId="1" applyFont="1" applyFill="1" applyBorder="1" applyAlignment="1" applyProtection="1">
      <alignment horizontal="right" wrapText="1"/>
      <protection locked="0"/>
    </xf>
    <xf numFmtId="0" fontId="12" fillId="0" borderId="51" xfId="1" applyFont="1" applyFill="1" applyBorder="1" applyAlignment="1" applyProtection="1">
      <alignment horizontal="right" wrapText="1"/>
      <protection locked="0"/>
    </xf>
    <xf numFmtId="0" fontId="20" fillId="0" borderId="52" xfId="1" applyFont="1" applyFill="1" applyBorder="1" applyAlignment="1" applyProtection="1">
      <alignment horizontal="left" wrapText="1"/>
      <protection locked="0"/>
    </xf>
    <xf numFmtId="1" fontId="9" fillId="3" borderId="4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56" xfId="0" applyFont="1" applyBorder="1" applyAlignment="1" applyProtection="1">
      <protection locked="0"/>
    </xf>
    <xf numFmtId="0" fontId="11" fillId="0" borderId="56" xfId="0" applyFont="1" applyBorder="1" applyAlignment="1" applyProtection="1">
      <protection locked="0"/>
    </xf>
    <xf numFmtId="0" fontId="11" fillId="0" borderId="56" xfId="0" applyFont="1" applyBorder="1" applyAlignment="1" applyProtection="1">
      <alignment horizontal="center"/>
      <protection locked="0"/>
    </xf>
    <xf numFmtId="0" fontId="8" fillId="0" borderId="56" xfId="0" applyNumberFormat="1" applyFont="1" applyFill="1" applyBorder="1" applyAlignment="1" applyProtection="1">
      <alignment horizontal="right" wrapText="1"/>
      <protection locked="0"/>
    </xf>
    <xf numFmtId="0" fontId="12" fillId="5" borderId="56" xfId="0" applyNumberFormat="1" applyFont="1" applyFill="1" applyBorder="1" applyAlignment="1" applyProtection="1">
      <alignment horizontal="right" wrapText="1"/>
      <protection locked="0"/>
    </xf>
    <xf numFmtId="0" fontId="12" fillId="0" borderId="56" xfId="0" applyNumberFormat="1" applyFont="1" applyFill="1" applyBorder="1" applyAlignment="1" applyProtection="1">
      <alignment horizontal="right" wrapText="1"/>
      <protection locked="0"/>
    </xf>
    <xf numFmtId="0" fontId="20" fillId="0" borderId="81" xfId="0" applyNumberFormat="1" applyFont="1" applyFill="1" applyBorder="1" applyAlignment="1" applyProtection="1">
      <alignment horizontal="left" wrapText="1"/>
      <protection locked="0"/>
    </xf>
    <xf numFmtId="0" fontId="12" fillId="0" borderId="48" xfId="0" quotePrefix="1" applyNumberFormat="1" applyFont="1" applyFill="1" applyBorder="1" applyAlignment="1" applyProtection="1">
      <alignment horizontal="right" wrapText="1"/>
      <protection locked="0"/>
    </xf>
    <xf numFmtId="0" fontId="12" fillId="5" borderId="57" xfId="0" applyNumberFormat="1" applyFont="1" applyFill="1" applyBorder="1" applyAlignment="1" applyProtection="1">
      <alignment horizontal="right" wrapText="1"/>
      <protection locked="0"/>
    </xf>
    <xf numFmtId="0" fontId="8" fillId="0" borderId="58" xfId="0" applyNumberFormat="1" applyFont="1" applyFill="1" applyBorder="1" applyAlignment="1" applyProtection="1">
      <alignment horizontal="left" wrapText="1"/>
      <protection locked="0"/>
    </xf>
    <xf numFmtId="0" fontId="8" fillId="0" borderId="53" xfId="0" applyNumberFormat="1" applyFont="1" applyFill="1" applyBorder="1" applyAlignment="1" applyProtection="1">
      <alignment horizontal="right" wrapText="1"/>
      <protection locked="0"/>
    </xf>
    <xf numFmtId="0" fontId="12" fillId="0" borderId="53" xfId="0" applyNumberFormat="1" applyFont="1" applyFill="1" applyBorder="1" applyAlignment="1" applyProtection="1">
      <alignment horizontal="right" wrapText="1"/>
      <protection locked="0"/>
    </xf>
    <xf numFmtId="0" fontId="20" fillId="0" borderId="55" xfId="0" applyNumberFormat="1" applyFont="1" applyFill="1" applyBorder="1" applyAlignment="1" applyProtection="1">
      <alignment horizontal="left" wrapText="1"/>
      <protection locked="0"/>
    </xf>
    <xf numFmtId="0" fontId="8" fillId="0" borderId="45" xfId="0" applyNumberFormat="1" applyFont="1" applyFill="1" applyBorder="1" applyAlignment="1" applyProtection="1">
      <alignment horizontal="left" wrapText="1"/>
      <protection locked="0"/>
    </xf>
    <xf numFmtId="0" fontId="8" fillId="7" borderId="48" xfId="0" applyNumberFormat="1" applyFont="1" applyFill="1" applyBorder="1" applyAlignment="1" applyProtection="1">
      <alignment horizontal="right" wrapText="1"/>
      <protection locked="0"/>
    </xf>
    <xf numFmtId="0" fontId="12" fillId="5" borderId="48" xfId="0" applyNumberFormat="1" applyFont="1" applyFill="1" applyBorder="1" applyAlignment="1" applyProtection="1">
      <alignment horizontal="right" wrapText="1"/>
      <protection locked="0"/>
    </xf>
    <xf numFmtId="0" fontId="8" fillId="0" borderId="43" xfId="0" applyNumberFormat="1" applyFont="1" applyFill="1" applyBorder="1" applyAlignment="1" applyProtection="1">
      <alignment horizontal="right" wrapText="1"/>
    </xf>
    <xf numFmtId="0" fontId="12" fillId="0" borderId="43" xfId="0" applyNumberFormat="1" applyFont="1" applyFill="1" applyBorder="1" applyAlignment="1" applyProtection="1">
      <alignment horizontal="right" wrapText="1"/>
    </xf>
    <xf numFmtId="0" fontId="11" fillId="0" borderId="49" xfId="0" applyFont="1" applyFill="1" applyBorder="1" applyAlignment="1" applyProtection="1">
      <alignment horizontal="center"/>
      <protection locked="0"/>
    </xf>
    <xf numFmtId="0" fontId="8" fillId="0" borderId="57" xfId="0" applyNumberFormat="1" applyFont="1" applyFill="1" applyBorder="1" applyAlignment="1" applyProtection="1">
      <alignment horizontal="right" wrapText="1"/>
    </xf>
    <xf numFmtId="0" fontId="12" fillId="0" borderId="57" xfId="0" applyNumberFormat="1" applyFont="1" applyFill="1" applyBorder="1" applyAlignment="1" applyProtection="1">
      <alignment horizontal="right" wrapText="1"/>
    </xf>
    <xf numFmtId="0" fontId="11" fillId="0" borderId="44" xfId="0" applyFont="1" applyFill="1" applyBorder="1" applyAlignment="1" applyProtection="1">
      <alignment horizontal="center"/>
      <protection locked="0"/>
    </xf>
    <xf numFmtId="0" fontId="12" fillId="5" borderId="44" xfId="0" applyNumberFormat="1" applyFont="1" applyFill="1" applyBorder="1" applyAlignment="1" applyProtection="1">
      <alignment horizontal="right" wrapText="1"/>
      <protection locked="0"/>
    </xf>
    <xf numFmtId="0" fontId="8" fillId="0" borderId="63" xfId="0" applyNumberFormat="1" applyFont="1" applyFill="1" applyBorder="1" applyAlignment="1" applyProtection="1">
      <alignment horizontal="left" wrapText="1"/>
      <protection locked="0"/>
    </xf>
    <xf numFmtId="0" fontId="12" fillId="5" borderId="53" xfId="0" applyNumberFormat="1" applyFont="1" applyFill="1" applyBorder="1" applyAlignment="1" applyProtection="1">
      <alignment horizontal="right" wrapText="1"/>
      <protection locked="0"/>
    </xf>
    <xf numFmtId="0" fontId="12" fillId="5" borderId="43" xfId="0" quotePrefix="1" applyFont="1" applyFill="1" applyBorder="1" applyAlignment="1" applyProtection="1">
      <alignment horizontal="right" wrapText="1"/>
      <protection locked="0"/>
    </xf>
    <xf numFmtId="0" fontId="11" fillId="0" borderId="48" xfId="0" applyFont="1" applyBorder="1" applyAlignment="1" applyProtection="1">
      <alignment horizontal="center"/>
    </xf>
    <xf numFmtId="0" fontId="13" fillId="3" borderId="82" xfId="0" applyFont="1" applyFill="1" applyBorder="1" applyAlignment="1" applyProtection="1">
      <alignment horizontal="center" vertical="center" wrapText="1"/>
      <protection locked="0"/>
    </xf>
    <xf numFmtId="0" fontId="13" fillId="3" borderId="83" xfId="0" applyFont="1" applyFill="1" applyBorder="1" applyAlignment="1" applyProtection="1">
      <alignment horizontal="left" vertical="center" wrapText="1"/>
      <protection locked="0"/>
    </xf>
    <xf numFmtId="2" fontId="9" fillId="3" borderId="8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84" xfId="0" applyFont="1" applyBorder="1" applyAlignment="1" applyProtection="1">
      <protection locked="0"/>
    </xf>
    <xf numFmtId="0" fontId="11" fillId="0" borderId="84" xfId="0" applyFont="1" applyFill="1" applyBorder="1" applyAlignment="1" applyProtection="1">
      <alignment horizontal="center"/>
      <protection locked="0"/>
    </xf>
    <xf numFmtId="0" fontId="11" fillId="0" borderId="84" xfId="0" applyFont="1" applyBorder="1" applyAlignment="1" applyProtection="1">
      <protection locked="0"/>
    </xf>
    <xf numFmtId="0" fontId="11" fillId="0" borderId="84" xfId="0" applyFont="1" applyBorder="1" applyAlignment="1" applyProtection="1">
      <alignment horizontal="center"/>
      <protection locked="0"/>
    </xf>
    <xf numFmtId="0" fontId="8" fillId="0" borderId="84" xfId="0" applyNumberFormat="1" applyFont="1" applyFill="1" applyBorder="1" applyAlignment="1" applyProtection="1">
      <alignment horizontal="right" wrapText="1"/>
      <protection locked="0"/>
    </xf>
    <xf numFmtId="0" fontId="8" fillId="0" borderId="83" xfId="0" applyNumberFormat="1" applyFont="1" applyFill="1" applyBorder="1" applyAlignment="1" applyProtection="1">
      <alignment horizontal="right" wrapText="1"/>
      <protection locked="0"/>
    </xf>
    <xf numFmtId="0" fontId="12" fillId="5" borderId="84" xfId="0" applyNumberFormat="1" applyFont="1" applyFill="1" applyBorder="1" applyAlignment="1" applyProtection="1">
      <alignment horizontal="right" wrapText="1"/>
      <protection locked="0"/>
    </xf>
    <xf numFmtId="0" fontId="12" fillId="0" borderId="84" xfId="0" applyNumberFormat="1" applyFont="1" applyFill="1" applyBorder="1" applyAlignment="1" applyProtection="1">
      <alignment horizontal="right" wrapText="1"/>
      <protection locked="0"/>
    </xf>
    <xf numFmtId="0" fontId="20" fillId="0" borderId="85" xfId="0" applyNumberFormat="1" applyFont="1" applyFill="1" applyBorder="1" applyAlignment="1" applyProtection="1">
      <alignment horizontal="left" wrapText="1"/>
      <protection locked="0"/>
    </xf>
    <xf numFmtId="0" fontId="8" fillId="7" borderId="57" xfId="0" applyNumberFormat="1" applyFont="1" applyFill="1" applyBorder="1" applyAlignment="1" applyProtection="1">
      <alignment horizontal="right" wrapText="1"/>
      <protection locked="0"/>
    </xf>
    <xf numFmtId="0" fontId="8" fillId="7" borderId="48" xfId="0" applyFont="1" applyFill="1" applyBorder="1" applyAlignment="1" applyProtection="1">
      <alignment horizontal="right"/>
      <protection locked="0"/>
    </xf>
    <xf numFmtId="0" fontId="8" fillId="7" borderId="46" xfId="0" applyFont="1" applyFill="1" applyBorder="1" applyAlignment="1" applyProtection="1">
      <alignment horizontal="right" wrapText="1"/>
      <protection locked="0"/>
    </xf>
  </cellXfs>
  <cellStyles count="8">
    <cellStyle name="Excel Built-in Normal" xfId="2"/>
    <cellStyle name="Βασικό_Φύλλο1" xfId="3"/>
    <cellStyle name="Κανονικό" xfId="0" builtinId="0"/>
    <cellStyle name="Κανονικό 2" xfId="1"/>
    <cellStyle name="Κανονικό 3" xfId="4"/>
    <cellStyle name="Κανονικό 3 2" xfId="5"/>
    <cellStyle name="Υπερ-σύνδεση 2" xfId="7"/>
    <cellStyle name="Υπερ-σύνδεση 3" xfId="6"/>
  </cellStyles>
  <dxfs count="0"/>
  <tableStyles count="0" defaultTableStyle="TableStyleMedium2" defaultPivotStyle="PivotStyleLight16"/>
  <colors>
    <mruColors>
      <color rgb="FF00FF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229721</xdr:colOff>
      <xdr:row>7</xdr:row>
      <xdr:rowOff>95250</xdr:rowOff>
    </xdr:from>
    <xdr:to>
      <xdr:col>12</xdr:col>
      <xdr:colOff>467846</xdr:colOff>
      <xdr:row>9</xdr:row>
      <xdr:rowOff>114300</xdr:rowOff>
    </xdr:to>
    <xdr:cxnSp macro="">
      <xdr:nvCxnSpPr>
        <xdr:cNvPr id="2" name="Ευθύγραμμο βέλος σύνδεσης 1"/>
        <xdr:cNvCxnSpPr/>
      </xdr:nvCxnSpPr>
      <xdr:spPr>
        <a:xfrm>
          <a:off x="9278471" y="1733550"/>
          <a:ext cx="238125" cy="323850"/>
        </a:xfrm>
        <a:prstGeom prst="straightConnector1">
          <a:avLst/>
        </a:prstGeom>
        <a:ln>
          <a:solidFill>
            <a:schemeClr val="tx1"/>
          </a:solidFill>
          <a:headEnd type="oval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291352</xdr:colOff>
      <xdr:row>294</xdr:row>
      <xdr:rowOff>22412</xdr:rowOff>
    </xdr:from>
    <xdr:to>
      <xdr:col>12</xdr:col>
      <xdr:colOff>459440</xdr:colOff>
      <xdr:row>296</xdr:row>
      <xdr:rowOff>72838</xdr:rowOff>
    </xdr:to>
    <xdr:cxnSp macro="">
      <xdr:nvCxnSpPr>
        <xdr:cNvPr id="3" name="Ευθύγραμμο βέλος σύνδεσης 2"/>
        <xdr:cNvCxnSpPr/>
      </xdr:nvCxnSpPr>
      <xdr:spPr>
        <a:xfrm flipV="1">
          <a:off x="9340102" y="45380462"/>
          <a:ext cx="168088" cy="355226"/>
        </a:xfrm>
        <a:prstGeom prst="straightConnector1">
          <a:avLst/>
        </a:prstGeom>
        <a:ln>
          <a:solidFill>
            <a:sysClr val="windowText" lastClr="000000"/>
          </a:solidFill>
          <a:headEnd type="oval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48"/>
  <sheetViews>
    <sheetView tabSelected="1" topLeftCell="C1" zoomScaleNormal="100" workbookViewId="0">
      <pane ySplit="1" topLeftCell="A2" activePane="bottomLeft" state="frozen"/>
      <selection pane="bottomLeft" activeCell="J384" sqref="J384"/>
    </sheetView>
  </sheetViews>
  <sheetFormatPr defaultColWidth="8.7109375" defaultRowHeight="11.25" x14ac:dyDescent="0.2"/>
  <cols>
    <col min="1" max="1" width="22.140625" style="32" hidden="1" customWidth="1"/>
    <col min="2" max="2" width="9" style="85" hidden="1" customWidth="1"/>
    <col min="3" max="3" width="26" style="47" customWidth="1"/>
    <col min="4" max="4" width="17.42578125" style="48" customWidth="1"/>
    <col min="5" max="5" width="6.140625" style="49" customWidth="1"/>
    <col min="6" max="6" width="26.28515625" style="32" customWidth="1"/>
    <col min="7" max="7" width="5.42578125" style="38" customWidth="1"/>
    <col min="8" max="8" width="9.42578125" style="32" customWidth="1"/>
    <col min="9" max="9" width="4.85546875" style="39" customWidth="1"/>
    <col min="10" max="10" width="6.140625" style="40" customWidth="1"/>
    <col min="11" max="11" width="7.42578125" style="40" customWidth="1"/>
    <col min="12" max="12" width="8.7109375" style="41"/>
    <col min="13" max="13" width="7.140625" style="41" customWidth="1"/>
    <col min="14" max="14" width="37.85546875" style="92" customWidth="1"/>
    <col min="15" max="16384" width="8.7109375" style="7"/>
  </cols>
  <sheetData>
    <row r="1" spans="1:14" s="4" customFormat="1" ht="57.6" customHeight="1" thickTop="1" thickBot="1" x14ac:dyDescent="0.3">
      <c r="A1" s="2" t="s">
        <v>47</v>
      </c>
      <c r="B1" s="3" t="s">
        <v>41</v>
      </c>
      <c r="C1" s="94" t="s">
        <v>111</v>
      </c>
      <c r="D1" s="95" t="s">
        <v>54</v>
      </c>
      <c r="E1" s="96" t="s">
        <v>55</v>
      </c>
      <c r="F1" s="97" t="s">
        <v>110</v>
      </c>
      <c r="G1" s="98" t="s">
        <v>112</v>
      </c>
      <c r="H1" s="97" t="s">
        <v>113</v>
      </c>
      <c r="I1" s="99" t="s">
        <v>114</v>
      </c>
      <c r="J1" s="100" t="s">
        <v>115</v>
      </c>
      <c r="K1" s="100" t="s">
        <v>166</v>
      </c>
      <c r="L1" s="100" t="s">
        <v>116</v>
      </c>
      <c r="M1" s="100" t="s">
        <v>117</v>
      </c>
      <c r="N1" s="101" t="s">
        <v>118</v>
      </c>
    </row>
    <row r="2" spans="1:14" ht="12" customHeight="1" thickTop="1" x14ac:dyDescent="0.2">
      <c r="A2" s="5" t="s">
        <v>53</v>
      </c>
      <c r="B2" s="6">
        <f>LEFT(A2,3)+200</f>
        <v>201</v>
      </c>
      <c r="C2" s="102" t="s">
        <v>58</v>
      </c>
      <c r="D2" s="103" t="s">
        <v>56</v>
      </c>
      <c r="E2" s="104">
        <f>B2</f>
        <v>201</v>
      </c>
      <c r="F2" s="105" t="str">
        <f t="shared" ref="F2:F65" si="0">RIGHT(A2,LEN(A2)-5)</f>
        <v>ΕΙΔΙΚΟ ΕΞΕΤΑΣΤΙΚΟ ΚΕΝΤΡΟ ΑΘΗΝΑΣ</v>
      </c>
      <c r="G2" s="106" t="s">
        <v>49</v>
      </c>
      <c r="H2" s="107" t="s">
        <v>3</v>
      </c>
      <c r="I2" s="108" t="s">
        <v>8</v>
      </c>
      <c r="J2" s="109">
        <v>7</v>
      </c>
      <c r="K2" s="110"/>
      <c r="L2" s="111"/>
      <c r="M2" s="112">
        <v>1</v>
      </c>
      <c r="N2" s="113" t="s">
        <v>201</v>
      </c>
    </row>
    <row r="3" spans="1:14" ht="12" customHeight="1" x14ac:dyDescent="0.2">
      <c r="A3" s="5" t="s">
        <v>53</v>
      </c>
      <c r="B3" s="6">
        <f t="shared" ref="B3:B16" si="1">LEFT(A3,3)+200</f>
        <v>201</v>
      </c>
      <c r="C3" s="102"/>
      <c r="D3" s="103"/>
      <c r="E3" s="114">
        <f>B3</f>
        <v>201</v>
      </c>
      <c r="F3" s="115" t="str">
        <f t="shared" si="0"/>
        <v>ΕΙΔΙΚΟ ΕΞΕΤΑΣΤΙΚΟ ΚΕΝΤΡΟ ΑΘΗΝΑΣ</v>
      </c>
      <c r="G3" s="116" t="s">
        <v>49</v>
      </c>
      <c r="H3" s="117" t="s">
        <v>3</v>
      </c>
      <c r="I3" s="108" t="s">
        <v>9</v>
      </c>
      <c r="J3" s="109">
        <v>17</v>
      </c>
      <c r="K3" s="118"/>
      <c r="L3" s="111">
        <v>1</v>
      </c>
      <c r="M3" s="111"/>
      <c r="N3" s="113" t="s">
        <v>201</v>
      </c>
    </row>
    <row r="4" spans="1:14" ht="12" customHeight="1" x14ac:dyDescent="0.2">
      <c r="A4" s="5" t="s">
        <v>53</v>
      </c>
      <c r="B4" s="6">
        <f t="shared" si="1"/>
        <v>201</v>
      </c>
      <c r="C4" s="102" t="s">
        <v>58</v>
      </c>
      <c r="D4" s="103" t="s">
        <v>56</v>
      </c>
      <c r="E4" s="114">
        <f t="shared" ref="E4:E67" si="2">B4</f>
        <v>201</v>
      </c>
      <c r="F4" s="115" t="str">
        <f t="shared" si="0"/>
        <v>ΕΙΔΙΚΟ ΕΞΕΤΑΣΤΙΚΟ ΚΕΝΤΡΟ ΑΘΗΝΑΣ</v>
      </c>
      <c r="G4" s="116" t="s">
        <v>49</v>
      </c>
      <c r="H4" s="117" t="s">
        <v>3</v>
      </c>
      <c r="I4" s="119" t="s">
        <v>10</v>
      </c>
      <c r="J4" s="120">
        <v>3</v>
      </c>
      <c r="K4" s="118"/>
      <c r="L4" s="121"/>
      <c r="M4" s="122">
        <v>1</v>
      </c>
      <c r="N4" s="123" t="s">
        <v>201</v>
      </c>
    </row>
    <row r="5" spans="1:14" ht="12" customHeight="1" x14ac:dyDescent="0.2">
      <c r="A5" s="5" t="s">
        <v>53</v>
      </c>
      <c r="B5" s="6">
        <f t="shared" si="1"/>
        <v>201</v>
      </c>
      <c r="C5" s="102" t="s">
        <v>58</v>
      </c>
      <c r="D5" s="103" t="s">
        <v>56</v>
      </c>
      <c r="E5" s="114">
        <f t="shared" si="2"/>
        <v>201</v>
      </c>
      <c r="F5" s="115" t="str">
        <f t="shared" si="0"/>
        <v>ΕΙΔΙΚΟ ΕΞΕΤΑΣΤΙΚΟ ΚΕΝΤΡΟ ΑΘΗΝΑΣ</v>
      </c>
      <c r="G5" s="116" t="s">
        <v>49</v>
      </c>
      <c r="H5" s="117" t="s">
        <v>4</v>
      </c>
      <c r="I5" s="119" t="s">
        <v>8</v>
      </c>
      <c r="J5" s="120">
        <v>7</v>
      </c>
      <c r="K5" s="118"/>
      <c r="L5" s="121"/>
      <c r="M5" s="122">
        <v>1</v>
      </c>
      <c r="N5" s="123" t="s">
        <v>201</v>
      </c>
    </row>
    <row r="6" spans="1:14" ht="12" customHeight="1" x14ac:dyDescent="0.2">
      <c r="A6" s="5" t="s">
        <v>53</v>
      </c>
      <c r="B6" s="6">
        <f t="shared" si="1"/>
        <v>201</v>
      </c>
      <c r="C6" s="102" t="s">
        <v>58</v>
      </c>
      <c r="D6" s="103" t="s">
        <v>56</v>
      </c>
      <c r="E6" s="114">
        <f t="shared" si="2"/>
        <v>201</v>
      </c>
      <c r="F6" s="115" t="str">
        <f t="shared" si="0"/>
        <v>ΕΙΔΙΚΟ ΕΞΕΤΑΣΤΙΚΟ ΚΕΝΤΡΟ ΑΘΗΝΑΣ</v>
      </c>
      <c r="G6" s="116" t="s">
        <v>49</v>
      </c>
      <c r="H6" s="117" t="s">
        <v>4</v>
      </c>
      <c r="I6" s="119" t="s">
        <v>9</v>
      </c>
      <c r="J6" s="120">
        <v>14</v>
      </c>
      <c r="K6" s="118"/>
      <c r="L6" s="121">
        <v>1</v>
      </c>
      <c r="M6" s="121"/>
      <c r="N6" s="123" t="s">
        <v>201</v>
      </c>
    </row>
    <row r="7" spans="1:14" ht="12" customHeight="1" x14ac:dyDescent="0.2">
      <c r="A7" s="5" t="s">
        <v>53</v>
      </c>
      <c r="B7" s="6">
        <f t="shared" si="1"/>
        <v>201</v>
      </c>
      <c r="C7" s="102" t="s">
        <v>58</v>
      </c>
      <c r="D7" s="103" t="s">
        <v>56</v>
      </c>
      <c r="E7" s="114">
        <f t="shared" si="2"/>
        <v>201</v>
      </c>
      <c r="F7" s="115" t="str">
        <f t="shared" si="0"/>
        <v>ΕΙΔΙΚΟ ΕΞΕΤΑΣΤΙΚΟ ΚΕΝΤΡΟ ΑΘΗΝΑΣ</v>
      </c>
      <c r="G7" s="116" t="s">
        <v>49</v>
      </c>
      <c r="H7" s="117" t="s">
        <v>4</v>
      </c>
      <c r="I7" s="119" t="s">
        <v>10</v>
      </c>
      <c r="J7" s="120">
        <v>2</v>
      </c>
      <c r="K7" s="118"/>
      <c r="L7" s="121"/>
      <c r="M7" s="121">
        <v>1</v>
      </c>
      <c r="N7" s="123" t="s">
        <v>201</v>
      </c>
    </row>
    <row r="8" spans="1:14" ht="12" customHeight="1" x14ac:dyDescent="0.2">
      <c r="A8" s="5" t="s">
        <v>53</v>
      </c>
      <c r="B8" s="6">
        <f t="shared" si="1"/>
        <v>201</v>
      </c>
      <c r="C8" s="102" t="s">
        <v>58</v>
      </c>
      <c r="D8" s="103" t="s">
        <v>56</v>
      </c>
      <c r="E8" s="114">
        <f t="shared" si="2"/>
        <v>201</v>
      </c>
      <c r="F8" s="115" t="str">
        <f t="shared" si="0"/>
        <v>ΕΙΔΙΚΟ ΕΞΕΤΑΣΤΙΚΟ ΚΕΝΤΡΟ ΑΘΗΝΑΣ</v>
      </c>
      <c r="G8" s="116" t="s">
        <v>49</v>
      </c>
      <c r="H8" s="117" t="s">
        <v>5</v>
      </c>
      <c r="I8" s="119" t="s">
        <v>8</v>
      </c>
      <c r="J8" s="120">
        <v>6</v>
      </c>
      <c r="K8" s="118">
        <f>SUM(J2:J16)</f>
        <v>104</v>
      </c>
      <c r="L8" s="121"/>
      <c r="M8" s="121">
        <v>1</v>
      </c>
      <c r="N8" s="124" t="s">
        <v>201</v>
      </c>
    </row>
    <row r="9" spans="1:14" ht="12" customHeight="1" x14ac:dyDescent="0.2">
      <c r="A9" s="5" t="s">
        <v>53</v>
      </c>
      <c r="B9" s="6">
        <f t="shared" si="1"/>
        <v>201</v>
      </c>
      <c r="C9" s="102" t="s">
        <v>58</v>
      </c>
      <c r="D9" s="103" t="s">
        <v>56</v>
      </c>
      <c r="E9" s="114">
        <f t="shared" si="2"/>
        <v>201</v>
      </c>
      <c r="F9" s="115" t="str">
        <f t="shared" si="0"/>
        <v>ΕΙΔΙΚΟ ΕΞΕΤΑΣΤΙΚΟ ΚΕΝΤΡΟ ΑΘΗΝΑΣ</v>
      </c>
      <c r="G9" s="116" t="s">
        <v>49</v>
      </c>
      <c r="H9" s="117" t="s">
        <v>5</v>
      </c>
      <c r="I9" s="119" t="s">
        <v>9</v>
      </c>
      <c r="J9" s="120">
        <v>13</v>
      </c>
      <c r="K9" s="118"/>
      <c r="L9" s="121">
        <v>1</v>
      </c>
      <c r="M9" s="121"/>
      <c r="N9" s="123" t="s">
        <v>201</v>
      </c>
    </row>
    <row r="10" spans="1:14" ht="12" customHeight="1" x14ac:dyDescent="0.2">
      <c r="A10" s="5" t="s">
        <v>53</v>
      </c>
      <c r="B10" s="6">
        <f t="shared" si="1"/>
        <v>201</v>
      </c>
      <c r="C10" s="102" t="s">
        <v>58</v>
      </c>
      <c r="D10" s="103" t="s">
        <v>56</v>
      </c>
      <c r="E10" s="114">
        <f t="shared" si="2"/>
        <v>201</v>
      </c>
      <c r="F10" s="115" t="str">
        <f t="shared" si="0"/>
        <v>ΕΙΔΙΚΟ ΕΞΕΤΑΣΤΙΚΟ ΚΕΝΤΡΟ ΑΘΗΝΑΣ</v>
      </c>
      <c r="G10" s="116" t="s">
        <v>49</v>
      </c>
      <c r="H10" s="117" t="s">
        <v>5</v>
      </c>
      <c r="I10" s="119" t="s">
        <v>10</v>
      </c>
      <c r="J10" s="120">
        <v>2</v>
      </c>
      <c r="K10" s="118"/>
      <c r="L10" s="121"/>
      <c r="M10" s="112"/>
      <c r="N10" s="123" t="s">
        <v>201</v>
      </c>
    </row>
    <row r="11" spans="1:14" x14ac:dyDescent="0.2">
      <c r="A11" s="5" t="s">
        <v>53</v>
      </c>
      <c r="B11" s="6">
        <f t="shared" si="1"/>
        <v>201</v>
      </c>
      <c r="C11" s="102" t="s">
        <v>58</v>
      </c>
      <c r="D11" s="103" t="s">
        <v>56</v>
      </c>
      <c r="E11" s="114">
        <f t="shared" si="2"/>
        <v>201</v>
      </c>
      <c r="F11" s="115" t="str">
        <f t="shared" si="0"/>
        <v>ΕΙΔΙΚΟ ΕΞΕΤΑΣΤΙΚΟ ΚΕΝΤΡΟ ΑΘΗΝΑΣ</v>
      </c>
      <c r="G11" s="116" t="s">
        <v>49</v>
      </c>
      <c r="H11" s="117" t="s">
        <v>7</v>
      </c>
      <c r="I11" s="119" t="s">
        <v>8</v>
      </c>
      <c r="J11" s="120">
        <v>2</v>
      </c>
      <c r="K11" s="118"/>
      <c r="L11" s="125"/>
      <c r="M11" s="122">
        <v>1</v>
      </c>
      <c r="N11" s="123" t="s">
        <v>201</v>
      </c>
    </row>
    <row r="12" spans="1:14" x14ac:dyDescent="0.2">
      <c r="A12" s="5" t="s">
        <v>53</v>
      </c>
      <c r="B12" s="6">
        <f t="shared" si="1"/>
        <v>201</v>
      </c>
      <c r="C12" s="102" t="s">
        <v>58</v>
      </c>
      <c r="D12" s="103" t="s">
        <v>56</v>
      </c>
      <c r="E12" s="114">
        <f t="shared" si="2"/>
        <v>201</v>
      </c>
      <c r="F12" s="115" t="str">
        <f t="shared" si="0"/>
        <v>ΕΙΔΙΚΟ ΕΞΕΤΑΣΤΙΚΟ ΚΕΝΤΡΟ ΑΘΗΝΑΣ</v>
      </c>
      <c r="G12" s="116" t="s">
        <v>49</v>
      </c>
      <c r="H12" s="117" t="s">
        <v>7</v>
      </c>
      <c r="I12" s="119" t="s">
        <v>9</v>
      </c>
      <c r="J12" s="120">
        <v>12</v>
      </c>
      <c r="K12" s="118"/>
      <c r="L12" s="121">
        <v>2</v>
      </c>
      <c r="M12" s="121"/>
      <c r="N12" s="123" t="s">
        <v>201</v>
      </c>
    </row>
    <row r="13" spans="1:14" ht="12" customHeight="1" x14ac:dyDescent="0.2">
      <c r="A13" s="5" t="s">
        <v>53</v>
      </c>
      <c r="B13" s="6">
        <f t="shared" si="1"/>
        <v>201</v>
      </c>
      <c r="C13" s="102" t="s">
        <v>58</v>
      </c>
      <c r="D13" s="103" t="s">
        <v>56</v>
      </c>
      <c r="E13" s="114">
        <f t="shared" si="2"/>
        <v>201</v>
      </c>
      <c r="F13" s="115" t="str">
        <f t="shared" si="0"/>
        <v>ΕΙΔΙΚΟ ΕΞΕΤΑΣΤΙΚΟ ΚΕΝΤΡΟ ΑΘΗΝΑΣ</v>
      </c>
      <c r="G13" s="116" t="s">
        <v>49</v>
      </c>
      <c r="H13" s="117" t="s">
        <v>7</v>
      </c>
      <c r="I13" s="119" t="s">
        <v>10</v>
      </c>
      <c r="J13" s="120">
        <v>2</v>
      </c>
      <c r="K13" s="118"/>
      <c r="L13" s="126"/>
      <c r="M13" s="122">
        <v>1</v>
      </c>
      <c r="N13" s="123" t="s">
        <v>201</v>
      </c>
    </row>
    <row r="14" spans="1:14" ht="12" customHeight="1" x14ac:dyDescent="0.2">
      <c r="A14" s="5" t="s">
        <v>53</v>
      </c>
      <c r="B14" s="6">
        <f t="shared" si="1"/>
        <v>201</v>
      </c>
      <c r="C14" s="102" t="s">
        <v>58</v>
      </c>
      <c r="D14" s="127" t="s">
        <v>56</v>
      </c>
      <c r="E14" s="114">
        <f t="shared" si="2"/>
        <v>201</v>
      </c>
      <c r="F14" s="115" t="str">
        <f t="shared" si="0"/>
        <v>ΕΙΔΙΚΟ ΕΞΕΤΑΣΤΙΚΟ ΚΕΝΤΡΟ ΑΘΗΝΑΣ</v>
      </c>
      <c r="G14" s="116" t="s">
        <v>49</v>
      </c>
      <c r="H14" s="117" t="s">
        <v>6</v>
      </c>
      <c r="I14" s="119" t="s">
        <v>8</v>
      </c>
      <c r="J14" s="128">
        <v>7</v>
      </c>
      <c r="K14" s="129"/>
      <c r="L14" s="130"/>
      <c r="M14" s="131">
        <v>1</v>
      </c>
      <c r="N14" s="123" t="s">
        <v>201</v>
      </c>
    </row>
    <row r="15" spans="1:14" ht="12" customHeight="1" x14ac:dyDescent="0.2">
      <c r="A15" s="5" t="s">
        <v>53</v>
      </c>
      <c r="B15" s="6">
        <f t="shared" si="1"/>
        <v>201</v>
      </c>
      <c r="C15" s="102" t="s">
        <v>58</v>
      </c>
      <c r="D15" s="103" t="s">
        <v>56</v>
      </c>
      <c r="E15" s="114">
        <f t="shared" si="2"/>
        <v>201</v>
      </c>
      <c r="F15" s="115" t="str">
        <f t="shared" si="0"/>
        <v>ΕΙΔΙΚΟ ΕΞΕΤΑΣΤΙΚΟ ΚΕΝΤΡΟ ΑΘΗΝΑΣ</v>
      </c>
      <c r="G15" s="116" t="s">
        <v>49</v>
      </c>
      <c r="H15" s="117" t="s">
        <v>6</v>
      </c>
      <c r="I15" s="119" t="s">
        <v>9</v>
      </c>
      <c r="J15" s="128">
        <v>10</v>
      </c>
      <c r="K15" s="129"/>
      <c r="L15" s="130">
        <v>1</v>
      </c>
      <c r="M15" s="130"/>
      <c r="N15" s="123" t="s">
        <v>201</v>
      </c>
    </row>
    <row r="16" spans="1:14" ht="12" customHeight="1" thickBot="1" x14ac:dyDescent="0.25">
      <c r="A16" s="5" t="s">
        <v>53</v>
      </c>
      <c r="B16" s="6">
        <f t="shared" si="1"/>
        <v>201</v>
      </c>
      <c r="C16" s="102" t="s">
        <v>58</v>
      </c>
      <c r="D16" s="103" t="s">
        <v>56</v>
      </c>
      <c r="E16" s="132">
        <f t="shared" si="2"/>
        <v>201</v>
      </c>
      <c r="F16" s="133" t="str">
        <f t="shared" si="0"/>
        <v>ΕΙΔΙΚΟ ΕΞΕΤΑΣΤΙΚΟ ΚΕΝΤΡΟ ΑΘΗΝΑΣ</v>
      </c>
      <c r="G16" s="134" t="s">
        <v>49</v>
      </c>
      <c r="H16" s="135" t="s">
        <v>6</v>
      </c>
      <c r="I16" s="136" t="s">
        <v>10</v>
      </c>
      <c r="J16" s="137">
        <v>0</v>
      </c>
      <c r="K16" s="138"/>
      <c r="L16" s="139"/>
      <c r="M16" s="140">
        <v>0</v>
      </c>
      <c r="N16" s="141" t="s">
        <v>201</v>
      </c>
    </row>
    <row r="17" spans="1:14" ht="12" customHeight="1" thickTop="1" x14ac:dyDescent="0.2">
      <c r="A17" s="5" t="s">
        <v>11</v>
      </c>
      <c r="B17" s="6" t="str">
        <f t="shared" ref="B17:B80" si="3">LEFT(A17,3)</f>
        <v>201</v>
      </c>
      <c r="C17" s="102" t="s">
        <v>58</v>
      </c>
      <c r="D17" s="103" t="s">
        <v>56</v>
      </c>
      <c r="E17" s="142" t="str">
        <f t="shared" si="2"/>
        <v>201</v>
      </c>
      <c r="F17" s="143" t="str">
        <f t="shared" si="0"/>
        <v>Α' ΑΘΗΝΑΣ</v>
      </c>
      <c r="G17" s="144" t="str">
        <f>CONCATENATE(E17,"Α")</f>
        <v>201Α</v>
      </c>
      <c r="H17" s="145" t="s">
        <v>7</v>
      </c>
      <c r="I17" s="146" t="s">
        <v>8</v>
      </c>
      <c r="J17" s="147">
        <v>24</v>
      </c>
      <c r="K17" s="148"/>
      <c r="L17" s="149"/>
      <c r="M17" s="149">
        <v>2</v>
      </c>
      <c r="N17" s="150" t="s">
        <v>208</v>
      </c>
    </row>
    <row r="18" spans="1:14" ht="12" customHeight="1" x14ac:dyDescent="0.2">
      <c r="A18" s="5" t="s">
        <v>11</v>
      </c>
      <c r="B18" s="6" t="str">
        <f t="shared" si="3"/>
        <v>201</v>
      </c>
      <c r="C18" s="102" t="s">
        <v>58</v>
      </c>
      <c r="D18" s="103" t="s">
        <v>56</v>
      </c>
      <c r="E18" s="151" t="str">
        <f t="shared" si="2"/>
        <v>201</v>
      </c>
      <c r="F18" s="115" t="str">
        <f t="shared" si="0"/>
        <v>Α' ΑΘΗΝΑΣ</v>
      </c>
      <c r="G18" s="116" t="str">
        <f>CONCATENATE(E18,"Α")</f>
        <v>201Α</v>
      </c>
      <c r="H18" s="117" t="s">
        <v>7</v>
      </c>
      <c r="I18" s="119" t="s">
        <v>9</v>
      </c>
      <c r="J18" s="152">
        <v>149</v>
      </c>
      <c r="K18" s="153">
        <f>SUM(J17:J19)</f>
        <v>273</v>
      </c>
      <c r="L18" s="154">
        <v>10</v>
      </c>
      <c r="M18" s="154"/>
      <c r="N18" s="155" t="s">
        <v>208</v>
      </c>
    </row>
    <row r="19" spans="1:14" ht="12" customHeight="1" thickBot="1" x14ac:dyDescent="0.25">
      <c r="A19" s="5" t="s">
        <v>11</v>
      </c>
      <c r="B19" s="6" t="str">
        <f t="shared" si="3"/>
        <v>201</v>
      </c>
      <c r="C19" s="102" t="s">
        <v>58</v>
      </c>
      <c r="D19" s="103" t="s">
        <v>56</v>
      </c>
      <c r="E19" s="156" t="str">
        <f t="shared" si="2"/>
        <v>201</v>
      </c>
      <c r="F19" s="157" t="str">
        <f t="shared" si="0"/>
        <v>Α' ΑΘΗΝΑΣ</v>
      </c>
      <c r="G19" s="158" t="str">
        <f>CONCATENATE(E19,"Α")</f>
        <v>201Α</v>
      </c>
      <c r="H19" s="159" t="s">
        <v>7</v>
      </c>
      <c r="I19" s="160" t="s">
        <v>10</v>
      </c>
      <c r="J19" s="161">
        <v>100</v>
      </c>
      <c r="K19" s="162"/>
      <c r="L19" s="163"/>
      <c r="M19" s="164">
        <v>7</v>
      </c>
      <c r="N19" s="165" t="s">
        <v>208</v>
      </c>
    </row>
    <row r="20" spans="1:14" ht="12" customHeight="1" x14ac:dyDescent="0.2">
      <c r="A20" s="5" t="s">
        <v>11</v>
      </c>
      <c r="B20" s="6" t="str">
        <f t="shared" si="3"/>
        <v>201</v>
      </c>
      <c r="C20" s="102" t="s">
        <v>58</v>
      </c>
      <c r="D20" s="103" t="s">
        <v>56</v>
      </c>
      <c r="E20" s="151" t="str">
        <f t="shared" si="2"/>
        <v>201</v>
      </c>
      <c r="F20" s="115" t="str">
        <f t="shared" si="0"/>
        <v>Α' ΑΘΗΝΑΣ</v>
      </c>
      <c r="G20" s="116" t="s">
        <v>126</v>
      </c>
      <c r="H20" s="117" t="s">
        <v>6</v>
      </c>
      <c r="I20" s="119" t="s">
        <v>8</v>
      </c>
      <c r="J20" s="166">
        <v>14</v>
      </c>
      <c r="K20" s="167"/>
      <c r="L20" s="168"/>
      <c r="M20" s="168">
        <v>1</v>
      </c>
      <c r="N20" s="169" t="s">
        <v>200</v>
      </c>
    </row>
    <row r="21" spans="1:14" ht="12" customHeight="1" x14ac:dyDescent="0.2">
      <c r="A21" s="5" t="s">
        <v>11</v>
      </c>
      <c r="B21" s="6" t="str">
        <f t="shared" si="3"/>
        <v>201</v>
      </c>
      <c r="C21" s="102" t="s">
        <v>58</v>
      </c>
      <c r="D21" s="103" t="s">
        <v>56</v>
      </c>
      <c r="E21" s="151" t="str">
        <f t="shared" si="2"/>
        <v>201</v>
      </c>
      <c r="F21" s="115" t="str">
        <f t="shared" si="0"/>
        <v>Α' ΑΘΗΝΑΣ</v>
      </c>
      <c r="G21" s="116" t="s">
        <v>126</v>
      </c>
      <c r="H21" s="117" t="s">
        <v>6</v>
      </c>
      <c r="I21" s="119" t="s">
        <v>9</v>
      </c>
      <c r="J21" s="166">
        <v>97</v>
      </c>
      <c r="K21" s="170">
        <f>SUM(J20:J22)</f>
        <v>204</v>
      </c>
      <c r="L21" s="171">
        <v>8</v>
      </c>
      <c r="M21" s="168"/>
      <c r="N21" s="155" t="s">
        <v>200</v>
      </c>
    </row>
    <row r="22" spans="1:14" ht="12" customHeight="1" thickBot="1" x14ac:dyDescent="0.25">
      <c r="A22" s="5" t="s">
        <v>11</v>
      </c>
      <c r="B22" s="6" t="str">
        <f t="shared" si="3"/>
        <v>201</v>
      </c>
      <c r="C22" s="172" t="s">
        <v>58</v>
      </c>
      <c r="D22" s="103" t="s">
        <v>56</v>
      </c>
      <c r="E22" s="173" t="str">
        <f t="shared" si="2"/>
        <v>201</v>
      </c>
      <c r="F22" s="133" t="str">
        <f t="shared" si="0"/>
        <v>Α' ΑΘΗΝΑΣ</v>
      </c>
      <c r="G22" s="134" t="s">
        <v>126</v>
      </c>
      <c r="H22" s="135" t="s">
        <v>6</v>
      </c>
      <c r="I22" s="136" t="s">
        <v>10</v>
      </c>
      <c r="J22" s="174">
        <v>93</v>
      </c>
      <c r="K22" s="175"/>
      <c r="L22" s="176"/>
      <c r="M22" s="177">
        <v>7</v>
      </c>
      <c r="N22" s="178" t="s">
        <v>200</v>
      </c>
    </row>
    <row r="23" spans="1:14" ht="12" customHeight="1" x14ac:dyDescent="0.2">
      <c r="A23" s="5" t="s">
        <v>11</v>
      </c>
      <c r="B23" s="6" t="str">
        <f t="shared" si="3"/>
        <v>201</v>
      </c>
      <c r="C23" s="102" t="s">
        <v>58</v>
      </c>
      <c r="D23" s="103" t="s">
        <v>56</v>
      </c>
      <c r="E23" s="179" t="str">
        <f t="shared" si="2"/>
        <v>201</v>
      </c>
      <c r="F23" s="180" t="str">
        <f t="shared" si="0"/>
        <v>Α' ΑΘΗΝΑΣ</v>
      </c>
      <c r="G23" s="181" t="s">
        <v>127</v>
      </c>
      <c r="H23" s="182" t="s">
        <v>4</v>
      </c>
      <c r="I23" s="183" t="s">
        <v>8</v>
      </c>
      <c r="J23" s="184">
        <v>29</v>
      </c>
      <c r="K23" s="185"/>
      <c r="L23" s="186"/>
      <c r="M23" s="186">
        <v>2</v>
      </c>
      <c r="N23" s="187" t="s">
        <v>207</v>
      </c>
    </row>
    <row r="24" spans="1:14" ht="12" customHeight="1" x14ac:dyDescent="0.2">
      <c r="A24" s="5" t="s">
        <v>11</v>
      </c>
      <c r="B24" s="6" t="str">
        <f t="shared" si="3"/>
        <v>201</v>
      </c>
      <c r="C24" s="102" t="s">
        <v>58</v>
      </c>
      <c r="D24" s="103" t="s">
        <v>56</v>
      </c>
      <c r="E24" s="151" t="str">
        <f t="shared" si="2"/>
        <v>201</v>
      </c>
      <c r="F24" s="115" t="str">
        <f t="shared" si="0"/>
        <v>Α' ΑΘΗΝΑΣ</v>
      </c>
      <c r="G24" s="116" t="s">
        <v>127</v>
      </c>
      <c r="H24" s="117" t="s">
        <v>4</v>
      </c>
      <c r="I24" s="119" t="s">
        <v>9</v>
      </c>
      <c r="J24" s="120">
        <v>59</v>
      </c>
      <c r="K24" s="118">
        <f>SUM(J23:J25)</f>
        <v>157</v>
      </c>
      <c r="L24" s="188">
        <v>5</v>
      </c>
      <c r="M24" s="121"/>
      <c r="N24" s="124" t="s">
        <v>207</v>
      </c>
    </row>
    <row r="25" spans="1:14" ht="12" customHeight="1" thickBot="1" x14ac:dyDescent="0.25">
      <c r="A25" s="5" t="s">
        <v>11</v>
      </c>
      <c r="B25" s="6" t="str">
        <f t="shared" si="3"/>
        <v>201</v>
      </c>
      <c r="C25" s="102" t="s">
        <v>58</v>
      </c>
      <c r="D25" s="103" t="s">
        <v>56</v>
      </c>
      <c r="E25" s="173" t="str">
        <f t="shared" si="2"/>
        <v>201</v>
      </c>
      <c r="F25" s="133" t="str">
        <f t="shared" si="0"/>
        <v>Α' ΑΘΗΝΑΣ</v>
      </c>
      <c r="G25" s="134" t="s">
        <v>127</v>
      </c>
      <c r="H25" s="135" t="s">
        <v>4</v>
      </c>
      <c r="I25" s="136" t="s">
        <v>10</v>
      </c>
      <c r="J25" s="461">
        <f>68+1</f>
        <v>69</v>
      </c>
      <c r="K25" s="190"/>
      <c r="L25" s="191"/>
      <c r="M25" s="192">
        <v>6</v>
      </c>
      <c r="N25" s="141" t="s">
        <v>207</v>
      </c>
    </row>
    <row r="26" spans="1:14" ht="12" customHeight="1" x14ac:dyDescent="0.2">
      <c r="A26" s="5" t="s">
        <v>11</v>
      </c>
      <c r="B26" s="6" t="str">
        <f>LEFT(A26,3)</f>
        <v>201</v>
      </c>
      <c r="C26" s="102" t="s">
        <v>58</v>
      </c>
      <c r="D26" s="103" t="s">
        <v>56</v>
      </c>
      <c r="E26" s="179" t="str">
        <f>B26</f>
        <v>201</v>
      </c>
      <c r="F26" s="180" t="str">
        <f t="shared" si="0"/>
        <v>Α' ΑΘΗΝΑΣ</v>
      </c>
      <c r="G26" s="181" t="s">
        <v>128</v>
      </c>
      <c r="H26" s="182" t="s">
        <v>3</v>
      </c>
      <c r="I26" s="183" t="s">
        <v>8</v>
      </c>
      <c r="J26" s="184">
        <v>25</v>
      </c>
      <c r="K26" s="185"/>
      <c r="L26" s="186"/>
      <c r="M26" s="186">
        <v>2</v>
      </c>
      <c r="N26" s="187" t="s">
        <v>206</v>
      </c>
    </row>
    <row r="27" spans="1:14" ht="12" customHeight="1" x14ac:dyDescent="0.2">
      <c r="A27" s="5" t="s">
        <v>11</v>
      </c>
      <c r="B27" s="6" t="str">
        <f>LEFT(A27,3)</f>
        <v>201</v>
      </c>
      <c r="C27" s="102" t="s">
        <v>58</v>
      </c>
      <c r="D27" s="103" t="s">
        <v>56</v>
      </c>
      <c r="E27" s="151" t="str">
        <f>B27</f>
        <v>201</v>
      </c>
      <c r="F27" s="115" t="str">
        <f t="shared" si="0"/>
        <v>Α' ΑΘΗΝΑΣ</v>
      </c>
      <c r="G27" s="116" t="s">
        <v>128</v>
      </c>
      <c r="H27" s="117" t="s">
        <v>3</v>
      </c>
      <c r="I27" s="119" t="s">
        <v>9</v>
      </c>
      <c r="J27" s="120">
        <v>41</v>
      </c>
      <c r="K27" s="118"/>
      <c r="L27" s="121">
        <v>3</v>
      </c>
      <c r="M27" s="121"/>
      <c r="N27" s="123" t="s">
        <v>206</v>
      </c>
    </row>
    <row r="28" spans="1:14" ht="12" customHeight="1" x14ac:dyDescent="0.2">
      <c r="A28" s="5" t="s">
        <v>11</v>
      </c>
      <c r="B28" s="6" t="str">
        <f>LEFT(A28,3)</f>
        <v>201</v>
      </c>
      <c r="C28" s="102" t="s">
        <v>58</v>
      </c>
      <c r="D28" s="103" t="s">
        <v>56</v>
      </c>
      <c r="E28" s="173" t="str">
        <f>B28</f>
        <v>201</v>
      </c>
      <c r="F28" s="133" t="str">
        <f t="shared" si="0"/>
        <v>Α' ΑΘΗΝΑΣ</v>
      </c>
      <c r="G28" s="116" t="s">
        <v>128</v>
      </c>
      <c r="H28" s="135" t="s">
        <v>3</v>
      </c>
      <c r="I28" s="136" t="s">
        <v>10</v>
      </c>
      <c r="J28" s="461">
        <f>38-1</f>
        <v>37</v>
      </c>
      <c r="K28" s="118">
        <f>SUM(J26:J31)</f>
        <v>185</v>
      </c>
      <c r="L28" s="191"/>
      <c r="M28" s="191">
        <v>3</v>
      </c>
      <c r="N28" s="193" t="s">
        <v>206</v>
      </c>
    </row>
    <row r="29" spans="1:14" ht="12" customHeight="1" x14ac:dyDescent="0.2">
      <c r="A29" s="5" t="s">
        <v>11</v>
      </c>
      <c r="B29" s="6" t="str">
        <f t="shared" si="3"/>
        <v>201</v>
      </c>
      <c r="C29" s="102" t="s">
        <v>58</v>
      </c>
      <c r="D29" s="103" t="s">
        <v>56</v>
      </c>
      <c r="E29" s="151" t="str">
        <f t="shared" si="2"/>
        <v>201</v>
      </c>
      <c r="F29" s="115" t="str">
        <f t="shared" si="0"/>
        <v>Α' ΑΘΗΝΑΣ</v>
      </c>
      <c r="G29" s="116" t="s">
        <v>128</v>
      </c>
      <c r="H29" s="117" t="s">
        <v>5</v>
      </c>
      <c r="I29" s="119" t="s">
        <v>8</v>
      </c>
      <c r="J29" s="120">
        <v>36</v>
      </c>
      <c r="K29" s="118"/>
      <c r="L29" s="121"/>
      <c r="M29" s="121">
        <v>3</v>
      </c>
      <c r="N29" s="123" t="s">
        <v>206</v>
      </c>
    </row>
    <row r="30" spans="1:14" ht="12" customHeight="1" x14ac:dyDescent="0.2">
      <c r="A30" s="5" t="s">
        <v>11</v>
      </c>
      <c r="B30" s="6" t="str">
        <f t="shared" si="3"/>
        <v>201</v>
      </c>
      <c r="C30" s="102" t="s">
        <v>58</v>
      </c>
      <c r="D30" s="103" t="s">
        <v>56</v>
      </c>
      <c r="E30" s="151" t="str">
        <f t="shared" si="2"/>
        <v>201</v>
      </c>
      <c r="F30" s="115" t="str">
        <f t="shared" si="0"/>
        <v>Α' ΑΘΗΝΑΣ</v>
      </c>
      <c r="G30" s="116" t="s">
        <v>128</v>
      </c>
      <c r="H30" s="117" t="s">
        <v>5</v>
      </c>
      <c r="I30" s="119" t="s">
        <v>9</v>
      </c>
      <c r="J30" s="120">
        <v>27</v>
      </c>
      <c r="K30" s="118"/>
      <c r="L30" s="121">
        <v>2</v>
      </c>
      <c r="M30" s="121"/>
      <c r="N30" s="123" t="s">
        <v>206</v>
      </c>
    </row>
    <row r="31" spans="1:14" ht="12" customHeight="1" thickBot="1" x14ac:dyDescent="0.25">
      <c r="A31" s="5" t="s">
        <v>11</v>
      </c>
      <c r="B31" s="6" t="str">
        <f t="shared" si="3"/>
        <v>201</v>
      </c>
      <c r="C31" s="102" t="s">
        <v>58</v>
      </c>
      <c r="D31" s="103" t="s">
        <v>56</v>
      </c>
      <c r="E31" s="173" t="str">
        <f t="shared" si="2"/>
        <v>201</v>
      </c>
      <c r="F31" s="133" t="str">
        <f t="shared" si="0"/>
        <v>Α' ΑΘΗΝΑΣ</v>
      </c>
      <c r="G31" s="134" t="s">
        <v>128</v>
      </c>
      <c r="H31" s="135" t="s">
        <v>5</v>
      </c>
      <c r="I31" s="136" t="s">
        <v>10</v>
      </c>
      <c r="J31" s="189">
        <v>19</v>
      </c>
      <c r="K31" s="194"/>
      <c r="L31" s="191"/>
      <c r="M31" s="191">
        <v>2</v>
      </c>
      <c r="N31" s="141" t="s">
        <v>206</v>
      </c>
    </row>
    <row r="32" spans="1:14" ht="12" customHeight="1" thickTop="1" x14ac:dyDescent="0.2">
      <c r="A32" s="5" t="s">
        <v>12</v>
      </c>
      <c r="B32" s="6" t="str">
        <f t="shared" si="3"/>
        <v>210</v>
      </c>
      <c r="C32" s="102" t="s">
        <v>58</v>
      </c>
      <c r="D32" s="195" t="s">
        <v>57</v>
      </c>
      <c r="E32" s="142" t="str">
        <f t="shared" si="2"/>
        <v>210</v>
      </c>
      <c r="F32" s="143" t="str">
        <f t="shared" si="0"/>
        <v>Β' ΑΘΗΝΑΣ</v>
      </c>
      <c r="G32" s="144" t="s">
        <v>155</v>
      </c>
      <c r="H32" s="145" t="s">
        <v>4</v>
      </c>
      <c r="I32" s="146" t="s">
        <v>8</v>
      </c>
      <c r="J32" s="147">
        <v>33</v>
      </c>
      <c r="K32" s="148"/>
      <c r="L32" s="196"/>
      <c r="M32" s="196">
        <v>2</v>
      </c>
      <c r="N32" s="150" t="s">
        <v>169</v>
      </c>
    </row>
    <row r="33" spans="1:14" ht="12" customHeight="1" x14ac:dyDescent="0.2">
      <c r="A33" s="5" t="s">
        <v>12</v>
      </c>
      <c r="B33" s="6" t="str">
        <f t="shared" si="3"/>
        <v>210</v>
      </c>
      <c r="C33" s="102" t="s">
        <v>58</v>
      </c>
      <c r="D33" s="103" t="s">
        <v>57</v>
      </c>
      <c r="E33" s="151" t="str">
        <f t="shared" si="2"/>
        <v>210</v>
      </c>
      <c r="F33" s="115" t="str">
        <f t="shared" si="0"/>
        <v>Β' ΑΘΗΝΑΣ</v>
      </c>
      <c r="G33" s="116" t="s">
        <v>155</v>
      </c>
      <c r="H33" s="117" t="s">
        <v>4</v>
      </c>
      <c r="I33" s="119" t="s">
        <v>9</v>
      </c>
      <c r="J33" s="152">
        <v>59</v>
      </c>
      <c r="K33" s="153"/>
      <c r="L33" s="197">
        <v>4</v>
      </c>
      <c r="M33" s="197"/>
      <c r="N33" s="169" t="s">
        <v>169</v>
      </c>
    </row>
    <row r="34" spans="1:14" ht="12" customHeight="1" x14ac:dyDescent="0.2">
      <c r="A34" s="5" t="s">
        <v>12</v>
      </c>
      <c r="B34" s="6" t="str">
        <f t="shared" si="3"/>
        <v>210</v>
      </c>
      <c r="C34" s="102" t="s">
        <v>58</v>
      </c>
      <c r="D34" s="103" t="s">
        <v>57</v>
      </c>
      <c r="E34" s="151" t="str">
        <f t="shared" si="2"/>
        <v>210</v>
      </c>
      <c r="F34" s="115" t="str">
        <f t="shared" si="0"/>
        <v>Β' ΑΘΗΝΑΣ</v>
      </c>
      <c r="G34" s="116" t="s">
        <v>155</v>
      </c>
      <c r="H34" s="117" t="s">
        <v>4</v>
      </c>
      <c r="I34" s="119" t="s">
        <v>10</v>
      </c>
      <c r="J34" s="152">
        <v>41</v>
      </c>
      <c r="K34" s="153">
        <f>SUM(J32:J37)</f>
        <v>194</v>
      </c>
      <c r="L34" s="197"/>
      <c r="M34" s="197">
        <v>3</v>
      </c>
      <c r="N34" s="198" t="s">
        <v>169</v>
      </c>
    </row>
    <row r="35" spans="1:14" ht="12" customHeight="1" x14ac:dyDescent="0.2">
      <c r="A35" s="5" t="s">
        <v>12</v>
      </c>
      <c r="B35" s="6" t="str">
        <f t="shared" si="3"/>
        <v>210</v>
      </c>
      <c r="C35" s="102" t="s">
        <v>58</v>
      </c>
      <c r="D35" s="103" t="s">
        <v>57</v>
      </c>
      <c r="E35" s="151" t="str">
        <f t="shared" si="2"/>
        <v>210</v>
      </c>
      <c r="F35" s="115" t="str">
        <f t="shared" si="0"/>
        <v>Β' ΑΘΗΝΑΣ</v>
      </c>
      <c r="G35" s="116" t="s">
        <v>155</v>
      </c>
      <c r="H35" s="117" t="s">
        <v>5</v>
      </c>
      <c r="I35" s="119" t="s">
        <v>8</v>
      </c>
      <c r="J35" s="152">
        <v>12</v>
      </c>
      <c r="K35" s="153"/>
      <c r="L35" s="197"/>
      <c r="M35" s="197">
        <v>1</v>
      </c>
      <c r="N35" s="169" t="s">
        <v>169</v>
      </c>
    </row>
    <row r="36" spans="1:14" ht="12" customHeight="1" x14ac:dyDescent="0.2">
      <c r="A36" s="5" t="s">
        <v>12</v>
      </c>
      <c r="B36" s="6" t="str">
        <f t="shared" si="3"/>
        <v>210</v>
      </c>
      <c r="C36" s="102" t="s">
        <v>58</v>
      </c>
      <c r="D36" s="127" t="s">
        <v>57</v>
      </c>
      <c r="E36" s="151" t="str">
        <f t="shared" si="2"/>
        <v>210</v>
      </c>
      <c r="F36" s="115" t="str">
        <f t="shared" si="0"/>
        <v>Β' ΑΘΗΝΑΣ</v>
      </c>
      <c r="G36" s="116" t="s">
        <v>155</v>
      </c>
      <c r="H36" s="117" t="s">
        <v>5</v>
      </c>
      <c r="I36" s="119" t="s">
        <v>9</v>
      </c>
      <c r="J36" s="152">
        <v>32</v>
      </c>
      <c r="K36" s="153"/>
      <c r="L36" s="197">
        <v>3</v>
      </c>
      <c r="M36" s="197"/>
      <c r="N36" s="169" t="s">
        <v>169</v>
      </c>
    </row>
    <row r="37" spans="1:14" ht="12" customHeight="1" thickBot="1" x14ac:dyDescent="0.25">
      <c r="A37" s="5" t="s">
        <v>12</v>
      </c>
      <c r="B37" s="6" t="str">
        <f t="shared" si="3"/>
        <v>210</v>
      </c>
      <c r="C37" s="102" t="s">
        <v>58</v>
      </c>
      <c r="D37" s="103" t="s">
        <v>57</v>
      </c>
      <c r="E37" s="156" t="str">
        <f t="shared" si="2"/>
        <v>210</v>
      </c>
      <c r="F37" s="157" t="str">
        <f t="shared" si="0"/>
        <v>Β' ΑΘΗΝΑΣ</v>
      </c>
      <c r="G37" s="158" t="s">
        <v>155</v>
      </c>
      <c r="H37" s="159" t="s">
        <v>5</v>
      </c>
      <c r="I37" s="160" t="s">
        <v>10</v>
      </c>
      <c r="J37" s="161">
        <v>17</v>
      </c>
      <c r="K37" s="162"/>
      <c r="L37" s="199"/>
      <c r="M37" s="199">
        <v>2</v>
      </c>
      <c r="N37" s="165" t="s">
        <v>169</v>
      </c>
    </row>
    <row r="38" spans="1:14" ht="12" customHeight="1" x14ac:dyDescent="0.2">
      <c r="A38" s="5" t="s">
        <v>12</v>
      </c>
      <c r="B38" s="6" t="str">
        <f t="shared" si="3"/>
        <v>210</v>
      </c>
      <c r="C38" s="102" t="s">
        <v>58</v>
      </c>
      <c r="D38" s="103" t="s">
        <v>57</v>
      </c>
      <c r="E38" s="200" t="str">
        <f t="shared" si="2"/>
        <v>210</v>
      </c>
      <c r="F38" s="105" t="str">
        <f t="shared" si="0"/>
        <v>Β' ΑΘΗΝΑΣ</v>
      </c>
      <c r="G38" s="181" t="s">
        <v>129</v>
      </c>
      <c r="H38" s="107" t="s">
        <v>7</v>
      </c>
      <c r="I38" s="108" t="s">
        <v>8</v>
      </c>
      <c r="J38" s="201">
        <v>32</v>
      </c>
      <c r="K38" s="202"/>
      <c r="L38" s="203"/>
      <c r="M38" s="203">
        <v>3</v>
      </c>
      <c r="N38" s="204" t="s">
        <v>170</v>
      </c>
    </row>
    <row r="39" spans="1:14" ht="12" customHeight="1" x14ac:dyDescent="0.2">
      <c r="A39" s="5" t="s">
        <v>12</v>
      </c>
      <c r="B39" s="6" t="str">
        <f t="shared" si="3"/>
        <v>210</v>
      </c>
      <c r="C39" s="102" t="s">
        <v>58</v>
      </c>
      <c r="D39" s="103" t="s">
        <v>57</v>
      </c>
      <c r="E39" s="151" t="str">
        <f t="shared" si="2"/>
        <v>210</v>
      </c>
      <c r="F39" s="115" t="str">
        <f t="shared" si="0"/>
        <v>Β' ΑΘΗΝΑΣ</v>
      </c>
      <c r="G39" s="106" t="s">
        <v>129</v>
      </c>
      <c r="H39" s="117" t="s">
        <v>7</v>
      </c>
      <c r="I39" s="119" t="s">
        <v>9</v>
      </c>
      <c r="J39" s="152">
        <v>83</v>
      </c>
      <c r="K39" s="153">
        <f>SUM(J38:J40)</f>
        <v>152</v>
      </c>
      <c r="L39" s="197">
        <v>6</v>
      </c>
      <c r="M39" s="197"/>
      <c r="N39" s="198" t="s">
        <v>170</v>
      </c>
    </row>
    <row r="40" spans="1:14" ht="12" customHeight="1" thickBot="1" x14ac:dyDescent="0.25">
      <c r="A40" s="5" t="s">
        <v>12</v>
      </c>
      <c r="B40" s="6" t="str">
        <f t="shared" si="3"/>
        <v>210</v>
      </c>
      <c r="C40" s="102" t="s">
        <v>58</v>
      </c>
      <c r="D40" s="103" t="s">
        <v>57</v>
      </c>
      <c r="E40" s="173" t="str">
        <f t="shared" si="2"/>
        <v>210</v>
      </c>
      <c r="F40" s="133" t="str">
        <f t="shared" si="0"/>
        <v>Β' ΑΘΗΝΑΣ</v>
      </c>
      <c r="G40" s="106" t="s">
        <v>129</v>
      </c>
      <c r="H40" s="135" t="s">
        <v>7</v>
      </c>
      <c r="I40" s="136" t="s">
        <v>10</v>
      </c>
      <c r="J40" s="205">
        <v>37</v>
      </c>
      <c r="K40" s="162"/>
      <c r="L40" s="206"/>
      <c r="M40" s="206">
        <v>3</v>
      </c>
      <c r="N40" s="178" t="s">
        <v>170</v>
      </c>
    </row>
    <row r="41" spans="1:14" ht="12" customHeight="1" x14ac:dyDescent="0.2">
      <c r="A41" s="5" t="s">
        <v>12</v>
      </c>
      <c r="B41" s="6" t="str">
        <f t="shared" si="3"/>
        <v>210</v>
      </c>
      <c r="C41" s="102" t="s">
        <v>58</v>
      </c>
      <c r="D41" s="103" t="s">
        <v>57</v>
      </c>
      <c r="E41" s="179" t="str">
        <f t="shared" si="2"/>
        <v>210</v>
      </c>
      <c r="F41" s="180" t="str">
        <f t="shared" si="0"/>
        <v>Β' ΑΘΗΝΑΣ</v>
      </c>
      <c r="G41" s="181" t="s">
        <v>130</v>
      </c>
      <c r="H41" s="182" t="s">
        <v>3</v>
      </c>
      <c r="I41" s="183" t="s">
        <v>8</v>
      </c>
      <c r="J41" s="207">
        <v>34</v>
      </c>
      <c r="K41" s="202"/>
      <c r="L41" s="208"/>
      <c r="M41" s="208">
        <v>3</v>
      </c>
      <c r="N41" s="209" t="s">
        <v>171</v>
      </c>
    </row>
    <row r="42" spans="1:14" ht="12" customHeight="1" x14ac:dyDescent="0.2">
      <c r="A42" s="5" t="s">
        <v>12</v>
      </c>
      <c r="B42" s="6" t="str">
        <f t="shared" si="3"/>
        <v>210</v>
      </c>
      <c r="C42" s="102" t="s">
        <v>58</v>
      </c>
      <c r="D42" s="103" t="s">
        <v>57</v>
      </c>
      <c r="E42" s="151" t="str">
        <f t="shared" si="2"/>
        <v>210</v>
      </c>
      <c r="F42" s="115" t="str">
        <f t="shared" si="0"/>
        <v>Β' ΑΘΗΝΑΣ</v>
      </c>
      <c r="G42" s="116" t="s">
        <v>130</v>
      </c>
      <c r="H42" s="117" t="s">
        <v>3</v>
      </c>
      <c r="I42" s="119" t="s">
        <v>9</v>
      </c>
      <c r="J42" s="152">
        <v>24</v>
      </c>
      <c r="K42" s="153"/>
      <c r="L42" s="197">
        <v>2</v>
      </c>
      <c r="M42" s="197"/>
      <c r="N42" s="169" t="s">
        <v>171</v>
      </c>
    </row>
    <row r="43" spans="1:14" ht="12" customHeight="1" x14ac:dyDescent="0.2">
      <c r="A43" s="5" t="s">
        <v>12</v>
      </c>
      <c r="B43" s="6" t="str">
        <f t="shared" si="3"/>
        <v>210</v>
      </c>
      <c r="C43" s="102" t="s">
        <v>58</v>
      </c>
      <c r="D43" s="103" t="s">
        <v>57</v>
      </c>
      <c r="E43" s="151" t="str">
        <f t="shared" si="2"/>
        <v>210</v>
      </c>
      <c r="F43" s="115" t="str">
        <f t="shared" si="0"/>
        <v>Β' ΑΘΗΝΑΣ</v>
      </c>
      <c r="G43" s="116" t="s">
        <v>130</v>
      </c>
      <c r="H43" s="117" t="s">
        <v>3</v>
      </c>
      <c r="I43" s="119" t="s">
        <v>10</v>
      </c>
      <c r="J43" s="152">
        <v>29</v>
      </c>
      <c r="K43" s="153">
        <f>SUM(J41:J46)</f>
        <v>198</v>
      </c>
      <c r="L43" s="197"/>
      <c r="M43" s="197">
        <v>2</v>
      </c>
      <c r="N43" s="198" t="s">
        <v>171</v>
      </c>
    </row>
    <row r="44" spans="1:14" ht="12" customHeight="1" x14ac:dyDescent="0.2">
      <c r="A44" s="5" t="s">
        <v>12</v>
      </c>
      <c r="B44" s="6" t="str">
        <f t="shared" si="3"/>
        <v>210</v>
      </c>
      <c r="C44" s="102" t="s">
        <v>58</v>
      </c>
      <c r="D44" s="103" t="s">
        <v>57</v>
      </c>
      <c r="E44" s="151" t="str">
        <f t="shared" si="2"/>
        <v>210</v>
      </c>
      <c r="F44" s="115" t="str">
        <f t="shared" si="0"/>
        <v>Β' ΑΘΗΝΑΣ</v>
      </c>
      <c r="G44" s="116" t="s">
        <v>130</v>
      </c>
      <c r="H44" s="117" t="s">
        <v>6</v>
      </c>
      <c r="I44" s="119" t="s">
        <v>8</v>
      </c>
      <c r="J44" s="166">
        <v>17</v>
      </c>
      <c r="K44" s="170"/>
      <c r="L44" s="210"/>
      <c r="M44" s="210">
        <v>1</v>
      </c>
      <c r="N44" s="169" t="s">
        <v>171</v>
      </c>
    </row>
    <row r="45" spans="1:14" ht="12" customHeight="1" x14ac:dyDescent="0.2">
      <c r="A45" s="5" t="s">
        <v>12</v>
      </c>
      <c r="B45" s="6" t="str">
        <f t="shared" si="3"/>
        <v>210</v>
      </c>
      <c r="C45" s="102" t="s">
        <v>58</v>
      </c>
      <c r="D45" s="103" t="s">
        <v>57</v>
      </c>
      <c r="E45" s="151" t="str">
        <f t="shared" si="2"/>
        <v>210</v>
      </c>
      <c r="F45" s="115" t="str">
        <f t="shared" si="0"/>
        <v>Β' ΑΘΗΝΑΣ</v>
      </c>
      <c r="G45" s="116" t="s">
        <v>130</v>
      </c>
      <c r="H45" s="117" t="s">
        <v>6</v>
      </c>
      <c r="I45" s="119" t="s">
        <v>9</v>
      </c>
      <c r="J45" s="166">
        <v>56</v>
      </c>
      <c r="K45" s="170"/>
      <c r="L45" s="210">
        <v>4</v>
      </c>
      <c r="M45" s="210"/>
      <c r="N45" s="169" t="s">
        <v>171</v>
      </c>
    </row>
    <row r="46" spans="1:14" ht="12" customHeight="1" thickBot="1" x14ac:dyDescent="0.25">
      <c r="A46" s="5" t="s">
        <v>12</v>
      </c>
      <c r="B46" s="6" t="str">
        <f t="shared" si="3"/>
        <v>210</v>
      </c>
      <c r="C46" s="102" t="s">
        <v>58</v>
      </c>
      <c r="D46" s="103" t="s">
        <v>57</v>
      </c>
      <c r="E46" s="211" t="str">
        <f t="shared" si="2"/>
        <v>210</v>
      </c>
      <c r="F46" s="212" t="str">
        <f t="shared" si="0"/>
        <v>Β' ΑΘΗΝΑΣ</v>
      </c>
      <c r="G46" s="134" t="s">
        <v>130</v>
      </c>
      <c r="H46" s="213" t="s">
        <v>6</v>
      </c>
      <c r="I46" s="214" t="s">
        <v>10</v>
      </c>
      <c r="J46" s="215">
        <f>39-1</f>
        <v>38</v>
      </c>
      <c r="K46" s="216"/>
      <c r="L46" s="217"/>
      <c r="M46" s="218">
        <v>3</v>
      </c>
      <c r="N46" s="219" t="s">
        <v>171</v>
      </c>
    </row>
    <row r="47" spans="1:14" ht="12" customHeight="1" thickTop="1" x14ac:dyDescent="0.2">
      <c r="A47" s="5" t="s">
        <v>13</v>
      </c>
      <c r="B47" s="6" t="str">
        <f t="shared" si="3"/>
        <v>215</v>
      </c>
      <c r="C47" s="102" t="s">
        <v>58</v>
      </c>
      <c r="D47" s="195" t="s">
        <v>105</v>
      </c>
      <c r="E47" s="200" t="str">
        <f t="shared" si="2"/>
        <v>215</v>
      </c>
      <c r="F47" s="105" t="str">
        <f t="shared" si="0"/>
        <v>Γ' ΑΘΗΝΑΣ</v>
      </c>
      <c r="G47" s="144" t="s">
        <v>156</v>
      </c>
      <c r="H47" s="220" t="s">
        <v>3</v>
      </c>
      <c r="I47" s="221" t="s">
        <v>8</v>
      </c>
      <c r="J47" s="222">
        <v>10</v>
      </c>
      <c r="K47" s="148"/>
      <c r="L47" s="223"/>
      <c r="M47" s="223">
        <v>1</v>
      </c>
      <c r="N47" s="224" t="s">
        <v>209</v>
      </c>
    </row>
    <row r="48" spans="1:14" ht="12" customHeight="1" x14ac:dyDescent="0.2">
      <c r="A48" s="5" t="s">
        <v>13</v>
      </c>
      <c r="B48" s="6" t="str">
        <f t="shared" si="3"/>
        <v>215</v>
      </c>
      <c r="C48" s="102" t="s">
        <v>58</v>
      </c>
      <c r="D48" s="103" t="s">
        <v>105</v>
      </c>
      <c r="E48" s="173" t="str">
        <f t="shared" si="2"/>
        <v>215</v>
      </c>
      <c r="F48" s="115" t="str">
        <f t="shared" si="0"/>
        <v>Γ' ΑΘΗΝΑΣ</v>
      </c>
      <c r="G48" s="116" t="s">
        <v>156</v>
      </c>
      <c r="H48" s="117" t="s">
        <v>3</v>
      </c>
      <c r="I48" s="119" t="s">
        <v>9</v>
      </c>
      <c r="J48" s="152">
        <v>15</v>
      </c>
      <c r="K48" s="153"/>
      <c r="L48" s="197">
        <v>1</v>
      </c>
      <c r="M48" s="197"/>
      <c r="N48" s="169" t="s">
        <v>209</v>
      </c>
    </row>
    <row r="49" spans="1:14" ht="12" customHeight="1" x14ac:dyDescent="0.2">
      <c r="A49" s="5" t="s">
        <v>13</v>
      </c>
      <c r="B49" s="6" t="str">
        <f>LEFT(A49,3)</f>
        <v>215</v>
      </c>
      <c r="C49" s="102" t="s">
        <v>58</v>
      </c>
      <c r="D49" s="127" t="s">
        <v>105</v>
      </c>
      <c r="E49" s="173" t="str">
        <f>B49</f>
        <v>215</v>
      </c>
      <c r="F49" s="115" t="str">
        <f t="shared" si="0"/>
        <v>Γ' ΑΘΗΝΑΣ</v>
      </c>
      <c r="G49" s="116" t="s">
        <v>156</v>
      </c>
      <c r="H49" s="117" t="s">
        <v>5</v>
      </c>
      <c r="I49" s="119" t="s">
        <v>8</v>
      </c>
      <c r="J49" s="152">
        <v>7</v>
      </c>
      <c r="K49" s="153"/>
      <c r="L49" s="197"/>
      <c r="M49" s="197">
        <v>1</v>
      </c>
      <c r="N49" s="198" t="s">
        <v>209</v>
      </c>
    </row>
    <row r="50" spans="1:14" ht="12" customHeight="1" x14ac:dyDescent="0.2">
      <c r="A50" s="5" t="s">
        <v>13</v>
      </c>
      <c r="B50" s="6" t="str">
        <f>LEFT(A50,3)</f>
        <v>215</v>
      </c>
      <c r="C50" s="102" t="s">
        <v>58</v>
      </c>
      <c r="D50" s="103" t="s">
        <v>105</v>
      </c>
      <c r="E50" s="173" t="str">
        <f>B50</f>
        <v>215</v>
      </c>
      <c r="F50" s="133" t="str">
        <f t="shared" si="0"/>
        <v>Γ' ΑΘΗΝΑΣ</v>
      </c>
      <c r="G50" s="116" t="s">
        <v>156</v>
      </c>
      <c r="H50" s="135" t="s">
        <v>5</v>
      </c>
      <c r="I50" s="136" t="s">
        <v>9</v>
      </c>
      <c r="J50" s="205">
        <v>22</v>
      </c>
      <c r="K50" s="153">
        <f>SUM(J47:J52)</f>
        <v>103</v>
      </c>
      <c r="L50" s="206">
        <v>2</v>
      </c>
      <c r="M50" s="206"/>
      <c r="N50" s="178" t="s">
        <v>209</v>
      </c>
    </row>
    <row r="51" spans="1:14" ht="12" customHeight="1" x14ac:dyDescent="0.2">
      <c r="A51" s="5" t="s">
        <v>13</v>
      </c>
      <c r="B51" s="6" t="str">
        <f>LEFT(A51,3)</f>
        <v>215</v>
      </c>
      <c r="C51" s="102" t="s">
        <v>58</v>
      </c>
      <c r="D51" s="103" t="s">
        <v>105</v>
      </c>
      <c r="E51" s="173" t="str">
        <f>B51</f>
        <v>215</v>
      </c>
      <c r="F51" s="133" t="str">
        <f t="shared" si="0"/>
        <v>Γ' ΑΘΗΝΑΣ</v>
      </c>
      <c r="G51" s="116" t="s">
        <v>156</v>
      </c>
      <c r="H51" s="135" t="s">
        <v>6</v>
      </c>
      <c r="I51" s="136" t="s">
        <v>8</v>
      </c>
      <c r="J51" s="174">
        <v>4</v>
      </c>
      <c r="K51" s="170"/>
      <c r="L51" s="225"/>
      <c r="M51" s="225">
        <v>1</v>
      </c>
      <c r="N51" s="178" t="s">
        <v>209</v>
      </c>
    </row>
    <row r="52" spans="1:14" ht="12" customHeight="1" thickBot="1" x14ac:dyDescent="0.25">
      <c r="A52" s="5" t="s">
        <v>13</v>
      </c>
      <c r="B52" s="6" t="str">
        <f>LEFT(A52,3)</f>
        <v>215</v>
      </c>
      <c r="C52" s="102" t="s">
        <v>58</v>
      </c>
      <c r="D52" s="103" t="s">
        <v>105</v>
      </c>
      <c r="E52" s="173" t="str">
        <f>B52</f>
        <v>215</v>
      </c>
      <c r="F52" s="133" t="str">
        <f t="shared" si="0"/>
        <v>Γ' ΑΘΗΝΑΣ</v>
      </c>
      <c r="G52" s="158" t="s">
        <v>156</v>
      </c>
      <c r="H52" s="135" t="s">
        <v>6</v>
      </c>
      <c r="I52" s="136" t="s">
        <v>9</v>
      </c>
      <c r="J52" s="226">
        <f>44+1</f>
        <v>45</v>
      </c>
      <c r="K52" s="175"/>
      <c r="L52" s="227">
        <v>3</v>
      </c>
      <c r="M52" s="225"/>
      <c r="N52" s="178" t="s">
        <v>209</v>
      </c>
    </row>
    <row r="53" spans="1:14" ht="12" customHeight="1" x14ac:dyDescent="0.2">
      <c r="A53" s="5" t="s">
        <v>13</v>
      </c>
      <c r="B53" s="6" t="str">
        <f t="shared" si="3"/>
        <v>215</v>
      </c>
      <c r="C53" s="102" t="s">
        <v>58</v>
      </c>
      <c r="D53" s="103" t="s">
        <v>105</v>
      </c>
      <c r="E53" s="228" t="str">
        <f t="shared" si="2"/>
        <v>215</v>
      </c>
      <c r="F53" s="180" t="str">
        <f t="shared" si="0"/>
        <v>Γ' ΑΘΗΝΑΣ</v>
      </c>
      <c r="G53" s="229" t="s">
        <v>131</v>
      </c>
      <c r="H53" s="182" t="s">
        <v>4</v>
      </c>
      <c r="I53" s="183" t="s">
        <v>8</v>
      </c>
      <c r="J53" s="207">
        <v>15</v>
      </c>
      <c r="K53" s="202"/>
      <c r="L53" s="208"/>
      <c r="M53" s="208">
        <v>1</v>
      </c>
      <c r="N53" s="209" t="s">
        <v>223</v>
      </c>
    </row>
    <row r="54" spans="1:14" ht="12" customHeight="1" x14ac:dyDescent="0.2">
      <c r="A54" s="5" t="s">
        <v>13</v>
      </c>
      <c r="B54" s="6" t="str">
        <f t="shared" si="3"/>
        <v>215</v>
      </c>
      <c r="C54" s="102" t="s">
        <v>58</v>
      </c>
      <c r="D54" s="103" t="s">
        <v>105</v>
      </c>
      <c r="E54" s="173" t="str">
        <f t="shared" si="2"/>
        <v>215</v>
      </c>
      <c r="F54" s="115" t="str">
        <f t="shared" si="0"/>
        <v>Γ' ΑΘΗΝΑΣ</v>
      </c>
      <c r="G54" s="116" t="s">
        <v>131</v>
      </c>
      <c r="H54" s="117" t="s">
        <v>4</v>
      </c>
      <c r="I54" s="119" t="s">
        <v>9</v>
      </c>
      <c r="J54" s="152">
        <v>37</v>
      </c>
      <c r="K54" s="153">
        <f>SUM(J53:J56)</f>
        <v>166</v>
      </c>
      <c r="L54" s="197">
        <v>3</v>
      </c>
      <c r="M54" s="197"/>
      <c r="N54" s="198" t="s">
        <v>223</v>
      </c>
    </row>
    <row r="55" spans="1:14" ht="12" customHeight="1" x14ac:dyDescent="0.2">
      <c r="A55" s="5" t="s">
        <v>13</v>
      </c>
      <c r="B55" s="6" t="str">
        <f>LEFT(A55,3)</f>
        <v>215</v>
      </c>
      <c r="C55" s="102" t="s">
        <v>58</v>
      </c>
      <c r="D55" s="103" t="s">
        <v>105</v>
      </c>
      <c r="E55" s="151" t="str">
        <f>B55</f>
        <v>215</v>
      </c>
      <c r="F55" s="115" t="str">
        <f t="shared" si="0"/>
        <v>Γ' ΑΘΗΝΑΣ</v>
      </c>
      <c r="G55" s="116" t="s">
        <v>131</v>
      </c>
      <c r="H55" s="117" t="s">
        <v>7</v>
      </c>
      <c r="I55" s="119" t="s">
        <v>8</v>
      </c>
      <c r="J55" s="152">
        <v>21</v>
      </c>
      <c r="K55" s="153"/>
      <c r="L55" s="197"/>
      <c r="M55" s="197">
        <v>2</v>
      </c>
      <c r="N55" s="169" t="s">
        <v>223</v>
      </c>
    </row>
    <row r="56" spans="1:14" ht="12" customHeight="1" thickBot="1" x14ac:dyDescent="0.25">
      <c r="A56" s="5" t="s">
        <v>13</v>
      </c>
      <c r="B56" s="6" t="str">
        <f>LEFT(A56,3)</f>
        <v>215</v>
      </c>
      <c r="C56" s="230" t="s">
        <v>58</v>
      </c>
      <c r="D56" s="231" t="s">
        <v>105</v>
      </c>
      <c r="E56" s="211" t="str">
        <f>B56</f>
        <v>215</v>
      </c>
      <c r="F56" s="212" t="str">
        <f t="shared" si="0"/>
        <v>Γ' ΑΘΗΝΑΣ</v>
      </c>
      <c r="G56" s="232" t="s">
        <v>131</v>
      </c>
      <c r="H56" s="213" t="s">
        <v>7</v>
      </c>
      <c r="I56" s="214" t="s">
        <v>9</v>
      </c>
      <c r="J56" s="233">
        <v>93</v>
      </c>
      <c r="K56" s="234"/>
      <c r="L56" s="235">
        <v>7</v>
      </c>
      <c r="M56" s="235"/>
      <c r="N56" s="219" t="s">
        <v>223</v>
      </c>
    </row>
    <row r="57" spans="1:14" ht="12" customHeight="1" thickTop="1" x14ac:dyDescent="0.2">
      <c r="A57" s="5" t="s">
        <v>14</v>
      </c>
      <c r="B57" s="6" t="str">
        <f>LEFT(A57,3)</f>
        <v>221</v>
      </c>
      <c r="C57" s="102" t="s">
        <v>58</v>
      </c>
      <c r="D57" s="103" t="s">
        <v>106</v>
      </c>
      <c r="E57" s="200" t="str">
        <f>B57</f>
        <v>221</v>
      </c>
      <c r="F57" s="105" t="str">
        <f t="shared" si="0"/>
        <v>Δ' ΑΘΗΝΑΣ</v>
      </c>
      <c r="G57" s="106" t="s">
        <v>157</v>
      </c>
      <c r="H57" s="107" t="s">
        <v>7</v>
      </c>
      <c r="I57" s="108" t="s">
        <v>8</v>
      </c>
      <c r="J57" s="201">
        <v>20</v>
      </c>
      <c r="K57" s="153"/>
      <c r="L57" s="203"/>
      <c r="M57" s="203">
        <v>2</v>
      </c>
      <c r="N57" s="236" t="s">
        <v>232</v>
      </c>
    </row>
    <row r="58" spans="1:14" ht="12" customHeight="1" x14ac:dyDescent="0.2">
      <c r="A58" s="5" t="s">
        <v>14</v>
      </c>
      <c r="B58" s="6" t="str">
        <f>LEFT(A58,3)</f>
        <v>221</v>
      </c>
      <c r="C58" s="102" t="s">
        <v>58</v>
      </c>
      <c r="D58" s="103" t="s">
        <v>106</v>
      </c>
      <c r="E58" s="151" t="str">
        <f>B58</f>
        <v>221</v>
      </c>
      <c r="F58" s="115" t="str">
        <f t="shared" si="0"/>
        <v>Δ' ΑΘΗΝΑΣ</v>
      </c>
      <c r="G58" s="116" t="s">
        <v>157</v>
      </c>
      <c r="H58" s="117" t="s">
        <v>7</v>
      </c>
      <c r="I58" s="119" t="s">
        <v>9</v>
      </c>
      <c r="J58" s="152">
        <v>81</v>
      </c>
      <c r="K58" s="153">
        <f>SUM(J57:J59)</f>
        <v>130</v>
      </c>
      <c r="L58" s="197">
        <v>6</v>
      </c>
      <c r="M58" s="197"/>
      <c r="N58" s="169" t="s">
        <v>232</v>
      </c>
    </row>
    <row r="59" spans="1:14" ht="12" customHeight="1" thickBot="1" x14ac:dyDescent="0.25">
      <c r="A59" s="5" t="s">
        <v>14</v>
      </c>
      <c r="B59" s="6" t="str">
        <f>LEFT(A59,3)</f>
        <v>221</v>
      </c>
      <c r="C59" s="102" t="s">
        <v>58</v>
      </c>
      <c r="D59" s="103" t="s">
        <v>106</v>
      </c>
      <c r="E59" s="173" t="str">
        <f>B59</f>
        <v>221</v>
      </c>
      <c r="F59" s="133" t="str">
        <f t="shared" si="0"/>
        <v>Δ' ΑΘΗΝΑΣ</v>
      </c>
      <c r="G59" s="134" t="s">
        <v>157</v>
      </c>
      <c r="H59" s="135" t="s">
        <v>7</v>
      </c>
      <c r="I59" s="136" t="s">
        <v>10</v>
      </c>
      <c r="J59" s="205">
        <v>29</v>
      </c>
      <c r="K59" s="162"/>
      <c r="L59" s="206"/>
      <c r="M59" s="206">
        <v>3</v>
      </c>
      <c r="N59" s="178" t="s">
        <v>232</v>
      </c>
    </row>
    <row r="60" spans="1:14" ht="12" customHeight="1" x14ac:dyDescent="0.2">
      <c r="A60" s="5" t="s">
        <v>14</v>
      </c>
      <c r="B60" s="6" t="str">
        <f t="shared" si="3"/>
        <v>221</v>
      </c>
      <c r="C60" s="102" t="s">
        <v>58</v>
      </c>
      <c r="D60" s="103" t="s">
        <v>106</v>
      </c>
      <c r="E60" s="179" t="str">
        <f t="shared" si="2"/>
        <v>221</v>
      </c>
      <c r="F60" s="180" t="str">
        <f t="shared" si="0"/>
        <v>Δ' ΑΘΗΝΑΣ</v>
      </c>
      <c r="G60" s="229" t="s">
        <v>132</v>
      </c>
      <c r="H60" s="182" t="s">
        <v>4</v>
      </c>
      <c r="I60" s="183" t="s">
        <v>8</v>
      </c>
      <c r="J60" s="237">
        <f>14+1</f>
        <v>15</v>
      </c>
      <c r="K60" s="202"/>
      <c r="L60" s="208"/>
      <c r="M60" s="208">
        <v>1</v>
      </c>
      <c r="N60" s="238" t="s">
        <v>233</v>
      </c>
    </row>
    <row r="61" spans="1:14" ht="12" customHeight="1" x14ac:dyDescent="0.2">
      <c r="A61" s="5" t="s">
        <v>14</v>
      </c>
      <c r="B61" s="6" t="str">
        <f t="shared" si="3"/>
        <v>221</v>
      </c>
      <c r="C61" s="102" t="s">
        <v>58</v>
      </c>
      <c r="D61" s="103" t="s">
        <v>106</v>
      </c>
      <c r="E61" s="151" t="str">
        <f t="shared" si="2"/>
        <v>221</v>
      </c>
      <c r="F61" s="115" t="str">
        <f t="shared" si="0"/>
        <v>Δ' ΑΘΗΝΑΣ</v>
      </c>
      <c r="G61" s="116" t="s">
        <v>132</v>
      </c>
      <c r="H61" s="117" t="s">
        <v>4</v>
      </c>
      <c r="I61" s="119" t="s">
        <v>9</v>
      </c>
      <c r="J61" s="152">
        <v>34</v>
      </c>
      <c r="K61" s="153"/>
      <c r="L61" s="197">
        <v>3</v>
      </c>
      <c r="M61" s="197"/>
      <c r="N61" s="169" t="s">
        <v>233</v>
      </c>
    </row>
    <row r="62" spans="1:14" ht="12" customHeight="1" x14ac:dyDescent="0.2">
      <c r="A62" s="5" t="s">
        <v>14</v>
      </c>
      <c r="B62" s="6" t="str">
        <f t="shared" si="3"/>
        <v>221</v>
      </c>
      <c r="C62" s="102" t="s">
        <v>58</v>
      </c>
      <c r="D62" s="103" t="s">
        <v>106</v>
      </c>
      <c r="E62" s="151" t="str">
        <f t="shared" si="2"/>
        <v>221</v>
      </c>
      <c r="F62" s="115" t="str">
        <f t="shared" si="0"/>
        <v>Δ' ΑΘΗΝΑΣ</v>
      </c>
      <c r="G62" s="116" t="s">
        <v>132</v>
      </c>
      <c r="H62" s="117" t="s">
        <v>4</v>
      </c>
      <c r="I62" s="119" t="s">
        <v>10</v>
      </c>
      <c r="J62" s="152">
        <v>8</v>
      </c>
      <c r="K62" s="153">
        <f>SUM(J60:J65)</f>
        <v>128</v>
      </c>
      <c r="L62" s="197"/>
      <c r="M62" s="197">
        <v>1</v>
      </c>
      <c r="N62" s="169" t="s">
        <v>233</v>
      </c>
    </row>
    <row r="63" spans="1:14" ht="12" customHeight="1" x14ac:dyDescent="0.2">
      <c r="A63" s="5" t="s">
        <v>14</v>
      </c>
      <c r="B63" s="6" t="str">
        <f t="shared" si="3"/>
        <v>221</v>
      </c>
      <c r="C63" s="102" t="s">
        <v>58</v>
      </c>
      <c r="D63" s="103" t="s">
        <v>106</v>
      </c>
      <c r="E63" s="151" t="str">
        <f t="shared" si="2"/>
        <v>221</v>
      </c>
      <c r="F63" s="115" t="str">
        <f t="shared" si="0"/>
        <v>Δ' ΑΘΗΝΑΣ</v>
      </c>
      <c r="G63" s="116" t="s">
        <v>132</v>
      </c>
      <c r="H63" s="117" t="s">
        <v>5</v>
      </c>
      <c r="I63" s="119" t="s">
        <v>8</v>
      </c>
      <c r="J63" s="152">
        <v>27</v>
      </c>
      <c r="K63" s="153"/>
      <c r="L63" s="197"/>
      <c r="M63" s="197">
        <v>2</v>
      </c>
      <c r="N63" s="169" t="s">
        <v>233</v>
      </c>
    </row>
    <row r="64" spans="1:14" ht="12" customHeight="1" x14ac:dyDescent="0.2">
      <c r="A64" s="5" t="s">
        <v>14</v>
      </c>
      <c r="B64" s="6" t="str">
        <f t="shared" si="3"/>
        <v>221</v>
      </c>
      <c r="C64" s="172" t="s">
        <v>58</v>
      </c>
      <c r="D64" s="127" t="s">
        <v>106</v>
      </c>
      <c r="E64" s="151" t="str">
        <f t="shared" si="2"/>
        <v>221</v>
      </c>
      <c r="F64" s="115" t="str">
        <f t="shared" si="0"/>
        <v>Δ' ΑΘΗΝΑΣ</v>
      </c>
      <c r="G64" s="116" t="s">
        <v>132</v>
      </c>
      <c r="H64" s="117" t="s">
        <v>5</v>
      </c>
      <c r="I64" s="119" t="s">
        <v>9</v>
      </c>
      <c r="J64" s="152">
        <v>33</v>
      </c>
      <c r="K64" s="153"/>
      <c r="L64" s="197">
        <v>3</v>
      </c>
      <c r="M64" s="197"/>
      <c r="N64" s="169" t="s">
        <v>233</v>
      </c>
    </row>
    <row r="65" spans="1:14" ht="12" customHeight="1" thickBot="1" x14ac:dyDescent="0.25">
      <c r="A65" s="5" t="s">
        <v>14</v>
      </c>
      <c r="B65" s="6" t="str">
        <f t="shared" si="3"/>
        <v>221</v>
      </c>
      <c r="C65" s="102" t="s">
        <v>58</v>
      </c>
      <c r="D65" s="103" t="s">
        <v>106</v>
      </c>
      <c r="E65" s="156" t="str">
        <f t="shared" si="2"/>
        <v>221</v>
      </c>
      <c r="F65" s="157" t="str">
        <f t="shared" si="0"/>
        <v>Δ' ΑΘΗΝΑΣ</v>
      </c>
      <c r="G65" s="134" t="s">
        <v>132</v>
      </c>
      <c r="H65" s="159" t="s">
        <v>5</v>
      </c>
      <c r="I65" s="160" t="s">
        <v>10</v>
      </c>
      <c r="J65" s="161">
        <v>11</v>
      </c>
      <c r="K65" s="162"/>
      <c r="L65" s="199"/>
      <c r="M65" s="199">
        <v>1</v>
      </c>
      <c r="N65" s="165" t="s">
        <v>233</v>
      </c>
    </row>
    <row r="66" spans="1:14" ht="12" customHeight="1" x14ac:dyDescent="0.2">
      <c r="A66" s="5" t="s">
        <v>14</v>
      </c>
      <c r="B66" s="6" t="str">
        <f t="shared" si="3"/>
        <v>221</v>
      </c>
      <c r="C66" s="102" t="s">
        <v>58</v>
      </c>
      <c r="D66" s="103" t="s">
        <v>106</v>
      </c>
      <c r="E66" s="200" t="str">
        <f t="shared" si="2"/>
        <v>221</v>
      </c>
      <c r="F66" s="105" t="str">
        <f t="shared" ref="F66:F129" si="4">RIGHT(A66,LEN(A66)-5)</f>
        <v>Δ' ΑΘΗΝΑΣ</v>
      </c>
      <c r="G66" s="229" t="s">
        <v>158</v>
      </c>
      <c r="H66" s="107" t="s">
        <v>3</v>
      </c>
      <c r="I66" s="108" t="s">
        <v>8</v>
      </c>
      <c r="J66" s="239">
        <f>3-1</f>
        <v>2</v>
      </c>
      <c r="K66" s="202"/>
      <c r="L66" s="203"/>
      <c r="M66" s="240">
        <v>1</v>
      </c>
      <c r="N66" s="204" t="s">
        <v>210</v>
      </c>
    </row>
    <row r="67" spans="1:14" ht="12" customHeight="1" x14ac:dyDescent="0.2">
      <c r="A67" s="5" t="s">
        <v>14</v>
      </c>
      <c r="B67" s="6" t="str">
        <f t="shared" si="3"/>
        <v>221</v>
      </c>
      <c r="C67" s="102" t="s">
        <v>58</v>
      </c>
      <c r="D67" s="103" t="s">
        <v>106</v>
      </c>
      <c r="E67" s="151" t="str">
        <f t="shared" si="2"/>
        <v>221</v>
      </c>
      <c r="F67" s="115" t="str">
        <f t="shared" si="4"/>
        <v>Δ' ΑΘΗΝΑΣ</v>
      </c>
      <c r="G67" s="116" t="s">
        <v>158</v>
      </c>
      <c r="H67" s="117" t="s">
        <v>3</v>
      </c>
      <c r="I67" s="119" t="s">
        <v>9</v>
      </c>
      <c r="J67" s="152">
        <v>16</v>
      </c>
      <c r="K67" s="153"/>
      <c r="L67" s="197">
        <v>1</v>
      </c>
      <c r="M67" s="197"/>
      <c r="N67" s="169" t="s">
        <v>210</v>
      </c>
    </row>
    <row r="68" spans="1:14" ht="12" customHeight="1" x14ac:dyDescent="0.2">
      <c r="A68" s="5" t="s">
        <v>14</v>
      </c>
      <c r="B68" s="6" t="str">
        <f t="shared" si="3"/>
        <v>221</v>
      </c>
      <c r="C68" s="102" t="s">
        <v>58</v>
      </c>
      <c r="D68" s="103" t="s">
        <v>106</v>
      </c>
      <c r="E68" s="151" t="str">
        <f t="shared" ref="E68:E91" si="5">B68</f>
        <v>221</v>
      </c>
      <c r="F68" s="115" t="str">
        <f t="shared" si="4"/>
        <v>Δ' ΑΘΗΝΑΣ</v>
      </c>
      <c r="G68" s="116" t="s">
        <v>158</v>
      </c>
      <c r="H68" s="117" t="s">
        <v>3</v>
      </c>
      <c r="I68" s="119" t="s">
        <v>10</v>
      </c>
      <c r="J68" s="152">
        <v>11</v>
      </c>
      <c r="K68" s="153">
        <f>SUM(J66:J71)</f>
        <v>131</v>
      </c>
      <c r="L68" s="197"/>
      <c r="M68" s="241">
        <v>1</v>
      </c>
      <c r="N68" s="198" t="s">
        <v>210</v>
      </c>
    </row>
    <row r="69" spans="1:14" ht="12" customHeight="1" x14ac:dyDescent="0.2">
      <c r="A69" s="5" t="s">
        <v>14</v>
      </c>
      <c r="B69" s="6" t="str">
        <f t="shared" si="3"/>
        <v>221</v>
      </c>
      <c r="C69" s="102" t="s">
        <v>58</v>
      </c>
      <c r="D69" s="103" t="s">
        <v>106</v>
      </c>
      <c r="E69" s="151" t="str">
        <f t="shared" si="5"/>
        <v>221</v>
      </c>
      <c r="F69" s="115" t="str">
        <f t="shared" si="4"/>
        <v>Δ' ΑΘΗΝΑΣ</v>
      </c>
      <c r="G69" s="116" t="s">
        <v>158</v>
      </c>
      <c r="H69" s="117" t="s">
        <v>6</v>
      </c>
      <c r="I69" s="119" t="s">
        <v>8</v>
      </c>
      <c r="J69" s="242">
        <f>20+1</f>
        <v>21</v>
      </c>
      <c r="K69" s="170"/>
      <c r="L69" s="210"/>
      <c r="M69" s="243">
        <v>2</v>
      </c>
      <c r="N69" s="169" t="s">
        <v>210</v>
      </c>
    </row>
    <row r="70" spans="1:14" ht="12" customHeight="1" x14ac:dyDescent="0.2">
      <c r="A70" s="5" t="s">
        <v>14</v>
      </c>
      <c r="B70" s="6" t="str">
        <f t="shared" si="3"/>
        <v>221</v>
      </c>
      <c r="C70" s="102" t="s">
        <v>58</v>
      </c>
      <c r="D70" s="103" t="s">
        <v>106</v>
      </c>
      <c r="E70" s="151" t="str">
        <f t="shared" si="5"/>
        <v>221</v>
      </c>
      <c r="F70" s="115" t="str">
        <f t="shared" si="4"/>
        <v>Δ' ΑΘΗΝΑΣ</v>
      </c>
      <c r="G70" s="116" t="s">
        <v>158</v>
      </c>
      <c r="H70" s="117" t="s">
        <v>6</v>
      </c>
      <c r="I70" s="119" t="s">
        <v>9</v>
      </c>
      <c r="J70" s="242">
        <f>42+1</f>
        <v>43</v>
      </c>
      <c r="K70" s="170"/>
      <c r="L70" s="244">
        <v>5</v>
      </c>
      <c r="M70" s="210"/>
      <c r="N70" s="169" t="s">
        <v>210</v>
      </c>
    </row>
    <row r="71" spans="1:14" ht="12" customHeight="1" thickBot="1" x14ac:dyDescent="0.25">
      <c r="A71" s="5" t="s">
        <v>14</v>
      </c>
      <c r="B71" s="6" t="str">
        <f t="shared" si="3"/>
        <v>221</v>
      </c>
      <c r="C71" s="102" t="s">
        <v>58</v>
      </c>
      <c r="D71" s="103" t="s">
        <v>106</v>
      </c>
      <c r="E71" s="211" t="str">
        <f t="shared" si="5"/>
        <v>221</v>
      </c>
      <c r="F71" s="212" t="str">
        <f t="shared" si="4"/>
        <v>Δ' ΑΘΗΝΑΣ</v>
      </c>
      <c r="G71" s="232" t="s">
        <v>158</v>
      </c>
      <c r="H71" s="213" t="s">
        <v>6</v>
      </c>
      <c r="I71" s="214" t="s">
        <v>10</v>
      </c>
      <c r="J71" s="215">
        <f>37+1</f>
        <v>38</v>
      </c>
      <c r="K71" s="216"/>
      <c r="L71" s="217"/>
      <c r="M71" s="245">
        <v>3</v>
      </c>
      <c r="N71" s="219" t="s">
        <v>210</v>
      </c>
    </row>
    <row r="72" spans="1:14" ht="12" customHeight="1" thickTop="1" x14ac:dyDescent="0.2">
      <c r="A72" s="5" t="s">
        <v>45</v>
      </c>
      <c r="B72" s="6" t="str">
        <f t="shared" si="3"/>
        <v>224</v>
      </c>
      <c r="C72" s="102" t="s">
        <v>58</v>
      </c>
      <c r="D72" s="195" t="s">
        <v>59</v>
      </c>
      <c r="E72" s="142" t="str">
        <f t="shared" si="5"/>
        <v>224</v>
      </c>
      <c r="F72" s="143" t="str">
        <f t="shared" si="4"/>
        <v>ΑΝΑΤ. ΑΤΤΙΚΗ</v>
      </c>
      <c r="G72" s="144" t="str">
        <f t="shared" ref="G72:G135" si="6">CONCATENATE(E72,"Α")</f>
        <v>224Α</v>
      </c>
      <c r="H72" s="246" t="s">
        <v>3</v>
      </c>
      <c r="I72" s="247" t="s">
        <v>8</v>
      </c>
      <c r="J72" s="248">
        <v>2</v>
      </c>
      <c r="K72" s="148"/>
      <c r="L72" s="249"/>
      <c r="M72" s="249">
        <v>1</v>
      </c>
      <c r="N72" s="250" t="s">
        <v>203</v>
      </c>
    </row>
    <row r="73" spans="1:14" ht="12" customHeight="1" x14ac:dyDescent="0.2">
      <c r="A73" s="5" t="s">
        <v>45</v>
      </c>
      <c r="B73" s="6" t="str">
        <f t="shared" si="3"/>
        <v>224</v>
      </c>
      <c r="C73" s="102" t="s">
        <v>58</v>
      </c>
      <c r="D73" s="103" t="s">
        <v>59</v>
      </c>
      <c r="E73" s="173" t="str">
        <f t="shared" si="5"/>
        <v>224</v>
      </c>
      <c r="F73" s="115" t="str">
        <f t="shared" si="4"/>
        <v>ΑΝΑΤ. ΑΤΤΙΚΗ</v>
      </c>
      <c r="G73" s="116" t="str">
        <f t="shared" si="6"/>
        <v>224Α</v>
      </c>
      <c r="H73" s="117" t="s">
        <v>3</v>
      </c>
      <c r="I73" s="119" t="s">
        <v>9</v>
      </c>
      <c r="J73" s="152">
        <v>6</v>
      </c>
      <c r="K73" s="153"/>
      <c r="L73" s="197">
        <v>1</v>
      </c>
      <c r="M73" s="197"/>
      <c r="N73" s="169" t="s">
        <v>203</v>
      </c>
    </row>
    <row r="74" spans="1:14" ht="12" customHeight="1" x14ac:dyDescent="0.2">
      <c r="A74" s="5" t="s">
        <v>45</v>
      </c>
      <c r="B74" s="6" t="str">
        <f t="shared" si="3"/>
        <v>224</v>
      </c>
      <c r="C74" s="102" t="s">
        <v>58</v>
      </c>
      <c r="D74" s="103" t="s">
        <v>59</v>
      </c>
      <c r="E74" s="173" t="str">
        <f t="shared" si="5"/>
        <v>224</v>
      </c>
      <c r="F74" s="115" t="str">
        <f t="shared" si="4"/>
        <v>ΑΝΑΤ. ΑΤΤΙΚΗ</v>
      </c>
      <c r="G74" s="116" t="str">
        <f t="shared" si="6"/>
        <v>224Α</v>
      </c>
      <c r="H74" s="117" t="s">
        <v>4</v>
      </c>
      <c r="I74" s="119" t="s">
        <v>8</v>
      </c>
      <c r="J74" s="462">
        <f>22-1</f>
        <v>21</v>
      </c>
      <c r="K74" s="153"/>
      <c r="L74" s="197"/>
      <c r="M74" s="197">
        <v>2</v>
      </c>
      <c r="N74" s="169" t="s">
        <v>203</v>
      </c>
    </row>
    <row r="75" spans="1:14" ht="12" customHeight="1" x14ac:dyDescent="0.2">
      <c r="A75" s="5" t="s">
        <v>45</v>
      </c>
      <c r="B75" s="6" t="str">
        <f t="shared" si="3"/>
        <v>224</v>
      </c>
      <c r="C75" s="102" t="s">
        <v>58</v>
      </c>
      <c r="D75" s="103" t="s">
        <v>59</v>
      </c>
      <c r="E75" s="173" t="str">
        <f t="shared" si="5"/>
        <v>224</v>
      </c>
      <c r="F75" s="115" t="str">
        <f t="shared" si="4"/>
        <v>ΑΝΑΤ. ΑΤΤΙΚΗ</v>
      </c>
      <c r="G75" s="116" t="str">
        <f t="shared" si="6"/>
        <v>224Α</v>
      </c>
      <c r="H75" s="117" t="s">
        <v>4</v>
      </c>
      <c r="I75" s="119" t="s">
        <v>9</v>
      </c>
      <c r="J75" s="152">
        <v>22</v>
      </c>
      <c r="K75" s="153"/>
      <c r="L75" s="197">
        <v>2</v>
      </c>
      <c r="M75" s="197"/>
      <c r="N75" s="169" t="s">
        <v>203</v>
      </c>
    </row>
    <row r="76" spans="1:14" ht="12" customHeight="1" x14ac:dyDescent="0.2">
      <c r="A76" s="5" t="s">
        <v>45</v>
      </c>
      <c r="B76" s="6" t="str">
        <f t="shared" si="3"/>
        <v>224</v>
      </c>
      <c r="C76" s="102" t="s">
        <v>58</v>
      </c>
      <c r="D76" s="127" t="s">
        <v>59</v>
      </c>
      <c r="E76" s="173" t="str">
        <f t="shared" si="5"/>
        <v>224</v>
      </c>
      <c r="F76" s="115" t="str">
        <f t="shared" si="4"/>
        <v>ΑΝΑΤ. ΑΤΤΙΚΗ</v>
      </c>
      <c r="G76" s="116" t="str">
        <f t="shared" si="6"/>
        <v>224Α</v>
      </c>
      <c r="H76" s="117" t="s">
        <v>5</v>
      </c>
      <c r="I76" s="119" t="s">
        <v>8</v>
      </c>
      <c r="J76" s="152">
        <v>25</v>
      </c>
      <c r="K76" s="153">
        <f>SUM(J72:J81)</f>
        <v>178</v>
      </c>
      <c r="L76" s="197"/>
      <c r="M76" s="197">
        <v>2</v>
      </c>
      <c r="N76" s="198" t="s">
        <v>203</v>
      </c>
    </row>
    <row r="77" spans="1:14" ht="12" customHeight="1" x14ac:dyDescent="0.2">
      <c r="A77" s="5" t="s">
        <v>45</v>
      </c>
      <c r="B77" s="6" t="str">
        <f t="shared" si="3"/>
        <v>224</v>
      </c>
      <c r="C77" s="102" t="s">
        <v>58</v>
      </c>
      <c r="D77" s="103" t="s">
        <v>59</v>
      </c>
      <c r="E77" s="173" t="str">
        <f t="shared" si="5"/>
        <v>224</v>
      </c>
      <c r="F77" s="115" t="str">
        <f t="shared" si="4"/>
        <v>ΑΝΑΤ. ΑΤΤΙΚΗ</v>
      </c>
      <c r="G77" s="116" t="str">
        <f t="shared" si="6"/>
        <v>224Α</v>
      </c>
      <c r="H77" s="117" t="s">
        <v>5</v>
      </c>
      <c r="I77" s="119" t="s">
        <v>9</v>
      </c>
      <c r="J77" s="152">
        <v>18</v>
      </c>
      <c r="K77" s="153"/>
      <c r="L77" s="197">
        <v>2</v>
      </c>
      <c r="M77" s="197"/>
      <c r="N77" s="169" t="s">
        <v>203</v>
      </c>
    </row>
    <row r="78" spans="1:14" ht="12" customHeight="1" x14ac:dyDescent="0.2">
      <c r="A78" s="5" t="s">
        <v>45</v>
      </c>
      <c r="B78" s="6" t="str">
        <f t="shared" si="3"/>
        <v>224</v>
      </c>
      <c r="C78" s="102" t="s">
        <v>58</v>
      </c>
      <c r="D78" s="103" t="s">
        <v>59</v>
      </c>
      <c r="E78" s="173" t="str">
        <f t="shared" si="5"/>
        <v>224</v>
      </c>
      <c r="F78" s="115" t="str">
        <f t="shared" si="4"/>
        <v>ΑΝΑΤ. ΑΤΤΙΚΗ</v>
      </c>
      <c r="G78" s="116" t="str">
        <f t="shared" si="6"/>
        <v>224Α</v>
      </c>
      <c r="H78" s="117" t="s">
        <v>7</v>
      </c>
      <c r="I78" s="119" t="s">
        <v>8</v>
      </c>
      <c r="J78" s="152">
        <v>13</v>
      </c>
      <c r="K78" s="153"/>
      <c r="L78" s="197"/>
      <c r="M78" s="197">
        <v>1</v>
      </c>
      <c r="N78" s="169" t="s">
        <v>203</v>
      </c>
    </row>
    <row r="79" spans="1:14" ht="12" customHeight="1" x14ac:dyDescent="0.2">
      <c r="A79" s="5" t="s">
        <v>45</v>
      </c>
      <c r="B79" s="6" t="str">
        <f t="shared" si="3"/>
        <v>224</v>
      </c>
      <c r="C79" s="102" t="s">
        <v>58</v>
      </c>
      <c r="D79" s="103" t="s">
        <v>59</v>
      </c>
      <c r="E79" s="173" t="str">
        <f t="shared" si="5"/>
        <v>224</v>
      </c>
      <c r="F79" s="115" t="str">
        <f t="shared" si="4"/>
        <v>ΑΝΑΤ. ΑΤΤΙΚΗ</v>
      </c>
      <c r="G79" s="116" t="str">
        <f t="shared" si="6"/>
        <v>224Α</v>
      </c>
      <c r="H79" s="117" t="s">
        <v>7</v>
      </c>
      <c r="I79" s="119" t="s">
        <v>9</v>
      </c>
      <c r="J79" s="152">
        <v>41</v>
      </c>
      <c r="K79" s="153"/>
      <c r="L79" s="197">
        <v>3</v>
      </c>
      <c r="M79" s="197"/>
      <c r="N79" s="169" t="s">
        <v>203</v>
      </c>
    </row>
    <row r="80" spans="1:14" ht="12" customHeight="1" x14ac:dyDescent="0.2">
      <c r="A80" s="5" t="s">
        <v>45</v>
      </c>
      <c r="B80" s="6" t="str">
        <f t="shared" si="3"/>
        <v>224</v>
      </c>
      <c r="C80" s="102" t="s">
        <v>58</v>
      </c>
      <c r="D80" s="103" t="s">
        <v>59</v>
      </c>
      <c r="E80" s="173" t="str">
        <f t="shared" si="5"/>
        <v>224</v>
      </c>
      <c r="F80" s="133" t="str">
        <f t="shared" si="4"/>
        <v>ΑΝΑΤ. ΑΤΤΙΚΗ</v>
      </c>
      <c r="G80" s="116" t="str">
        <f t="shared" si="6"/>
        <v>224Α</v>
      </c>
      <c r="H80" s="135" t="s">
        <v>6</v>
      </c>
      <c r="I80" s="136" t="s">
        <v>8</v>
      </c>
      <c r="J80" s="174">
        <v>9</v>
      </c>
      <c r="K80" s="170"/>
      <c r="L80" s="225"/>
      <c r="M80" s="225">
        <v>1</v>
      </c>
      <c r="N80" s="178" t="s">
        <v>203</v>
      </c>
    </row>
    <row r="81" spans="1:14" ht="12" customHeight="1" thickBot="1" x14ac:dyDescent="0.25">
      <c r="A81" s="5" t="s">
        <v>45</v>
      </c>
      <c r="B81" s="6" t="str">
        <f t="shared" ref="B81:B145" si="7">LEFT(A81,3)</f>
        <v>224</v>
      </c>
      <c r="C81" s="102" t="s">
        <v>58</v>
      </c>
      <c r="D81" s="103" t="s">
        <v>59</v>
      </c>
      <c r="E81" s="173" t="str">
        <f t="shared" si="5"/>
        <v>224</v>
      </c>
      <c r="F81" s="133" t="str">
        <f t="shared" si="4"/>
        <v>ΑΝΑΤ. ΑΤΤΙΚΗ</v>
      </c>
      <c r="G81" s="134" t="str">
        <f t="shared" si="6"/>
        <v>224Α</v>
      </c>
      <c r="H81" s="213" t="s">
        <v>6</v>
      </c>
      <c r="I81" s="214" t="s">
        <v>9</v>
      </c>
      <c r="J81" s="251">
        <v>21</v>
      </c>
      <c r="K81" s="216"/>
      <c r="L81" s="217">
        <v>1</v>
      </c>
      <c r="M81" s="217"/>
      <c r="N81" s="219" t="s">
        <v>203</v>
      </c>
    </row>
    <row r="82" spans="1:14" ht="12" customHeight="1" thickTop="1" x14ac:dyDescent="0.2">
      <c r="A82" s="5" t="s">
        <v>46</v>
      </c>
      <c r="B82" s="6" t="str">
        <f t="shared" si="7"/>
        <v>227</v>
      </c>
      <c r="C82" s="102" t="s">
        <v>58</v>
      </c>
      <c r="D82" s="195" t="s">
        <v>60</v>
      </c>
      <c r="E82" s="142" t="str">
        <f t="shared" si="5"/>
        <v>227</v>
      </c>
      <c r="F82" s="143" t="str">
        <f t="shared" si="4"/>
        <v>ΔΥΤ. ΑΤΤΙΚΗ</v>
      </c>
      <c r="G82" s="144" t="str">
        <f t="shared" si="6"/>
        <v>227Α</v>
      </c>
      <c r="H82" s="107" t="s">
        <v>3</v>
      </c>
      <c r="I82" s="108" t="s">
        <v>8</v>
      </c>
      <c r="J82" s="109">
        <v>1</v>
      </c>
      <c r="K82" s="110"/>
      <c r="L82" s="111"/>
      <c r="M82" s="111">
        <v>1</v>
      </c>
      <c r="N82" s="113" t="s">
        <v>183</v>
      </c>
    </row>
    <row r="83" spans="1:14" ht="12" customHeight="1" x14ac:dyDescent="0.2">
      <c r="A83" s="5" t="s">
        <v>46</v>
      </c>
      <c r="B83" s="6" t="str">
        <f t="shared" si="7"/>
        <v>227</v>
      </c>
      <c r="C83" s="102" t="s">
        <v>58</v>
      </c>
      <c r="D83" s="103" t="s">
        <v>60</v>
      </c>
      <c r="E83" s="173" t="str">
        <f t="shared" si="5"/>
        <v>227</v>
      </c>
      <c r="F83" s="105" t="str">
        <f t="shared" si="4"/>
        <v>ΔΥΤ. ΑΤΤΙΚΗ</v>
      </c>
      <c r="G83" s="116" t="str">
        <f t="shared" si="6"/>
        <v>227Α</v>
      </c>
      <c r="H83" s="107" t="s">
        <v>3</v>
      </c>
      <c r="I83" s="108" t="s">
        <v>9</v>
      </c>
      <c r="J83" s="109">
        <v>2</v>
      </c>
      <c r="K83" s="118"/>
      <c r="L83" s="111">
        <v>1</v>
      </c>
      <c r="M83" s="111"/>
      <c r="N83" s="113" t="s">
        <v>183</v>
      </c>
    </row>
    <row r="84" spans="1:14" ht="12" customHeight="1" x14ac:dyDescent="0.2">
      <c r="A84" s="5" t="s">
        <v>46</v>
      </c>
      <c r="B84" s="6" t="str">
        <f t="shared" si="7"/>
        <v>227</v>
      </c>
      <c r="C84" s="102" t="s">
        <v>58</v>
      </c>
      <c r="D84" s="103" t="s">
        <v>60</v>
      </c>
      <c r="E84" s="173" t="str">
        <f t="shared" si="5"/>
        <v>227</v>
      </c>
      <c r="F84" s="115" t="str">
        <f t="shared" si="4"/>
        <v>ΔΥΤ. ΑΤΤΙΚΗ</v>
      </c>
      <c r="G84" s="116" t="str">
        <f t="shared" si="6"/>
        <v>227Α</v>
      </c>
      <c r="H84" s="117" t="s">
        <v>4</v>
      </c>
      <c r="I84" s="119" t="s">
        <v>8</v>
      </c>
      <c r="J84" s="120">
        <v>11</v>
      </c>
      <c r="K84" s="118"/>
      <c r="L84" s="121"/>
      <c r="M84" s="121">
        <v>1</v>
      </c>
      <c r="N84" s="123" t="s">
        <v>183</v>
      </c>
    </row>
    <row r="85" spans="1:14" ht="12" customHeight="1" x14ac:dyDescent="0.2">
      <c r="A85" s="5" t="s">
        <v>46</v>
      </c>
      <c r="B85" s="6" t="str">
        <f t="shared" si="7"/>
        <v>227</v>
      </c>
      <c r="C85" s="102" t="s">
        <v>58</v>
      </c>
      <c r="D85" s="103" t="s">
        <v>60</v>
      </c>
      <c r="E85" s="173" t="str">
        <f t="shared" si="5"/>
        <v>227</v>
      </c>
      <c r="F85" s="115" t="str">
        <f t="shared" si="4"/>
        <v>ΔΥΤ. ΑΤΤΙΚΗ</v>
      </c>
      <c r="G85" s="116" t="str">
        <f t="shared" si="6"/>
        <v>227Α</v>
      </c>
      <c r="H85" s="117" t="s">
        <v>4</v>
      </c>
      <c r="I85" s="119" t="s">
        <v>9</v>
      </c>
      <c r="J85" s="120">
        <v>24</v>
      </c>
      <c r="K85" s="118"/>
      <c r="L85" s="121">
        <v>2</v>
      </c>
      <c r="M85" s="121"/>
      <c r="N85" s="123" t="s">
        <v>183</v>
      </c>
    </row>
    <row r="86" spans="1:14" ht="12" customHeight="1" x14ac:dyDescent="0.2">
      <c r="A86" s="5" t="s">
        <v>46</v>
      </c>
      <c r="B86" s="6" t="str">
        <f t="shared" si="7"/>
        <v>227</v>
      </c>
      <c r="C86" s="102" t="s">
        <v>58</v>
      </c>
      <c r="D86" s="127" t="s">
        <v>60</v>
      </c>
      <c r="E86" s="173" t="str">
        <f t="shared" si="5"/>
        <v>227</v>
      </c>
      <c r="F86" s="115" t="str">
        <f t="shared" si="4"/>
        <v>ΔΥΤ. ΑΤΤΙΚΗ</v>
      </c>
      <c r="G86" s="116" t="str">
        <f t="shared" si="6"/>
        <v>227Α</v>
      </c>
      <c r="H86" s="117" t="s">
        <v>5</v>
      </c>
      <c r="I86" s="119" t="s">
        <v>8</v>
      </c>
      <c r="J86" s="120">
        <v>2</v>
      </c>
      <c r="K86" s="118">
        <f>SUM(J82:J91)</f>
        <v>110</v>
      </c>
      <c r="L86" s="121"/>
      <c r="M86" s="121">
        <v>1</v>
      </c>
      <c r="N86" s="124" t="s">
        <v>183</v>
      </c>
    </row>
    <row r="87" spans="1:14" ht="12" customHeight="1" x14ac:dyDescent="0.2">
      <c r="A87" s="5" t="s">
        <v>46</v>
      </c>
      <c r="B87" s="6" t="str">
        <f t="shared" si="7"/>
        <v>227</v>
      </c>
      <c r="C87" s="102" t="s">
        <v>58</v>
      </c>
      <c r="D87" s="103" t="s">
        <v>60</v>
      </c>
      <c r="E87" s="173" t="str">
        <f t="shared" si="5"/>
        <v>227</v>
      </c>
      <c r="F87" s="115" t="str">
        <f t="shared" si="4"/>
        <v>ΔΥΤ. ΑΤΤΙΚΗ</v>
      </c>
      <c r="G87" s="116" t="str">
        <f t="shared" si="6"/>
        <v>227Α</v>
      </c>
      <c r="H87" s="117" t="s">
        <v>5</v>
      </c>
      <c r="I87" s="119" t="s">
        <v>9</v>
      </c>
      <c r="J87" s="120">
        <v>5</v>
      </c>
      <c r="K87" s="118"/>
      <c r="L87" s="121">
        <v>1</v>
      </c>
      <c r="M87" s="121"/>
      <c r="N87" s="123" t="s">
        <v>183</v>
      </c>
    </row>
    <row r="88" spans="1:14" ht="12" customHeight="1" x14ac:dyDescent="0.2">
      <c r="A88" s="5" t="s">
        <v>46</v>
      </c>
      <c r="B88" s="6" t="str">
        <f t="shared" si="7"/>
        <v>227</v>
      </c>
      <c r="C88" s="102" t="s">
        <v>58</v>
      </c>
      <c r="D88" s="103" t="s">
        <v>60</v>
      </c>
      <c r="E88" s="173" t="str">
        <f t="shared" si="5"/>
        <v>227</v>
      </c>
      <c r="F88" s="115" t="str">
        <f t="shared" si="4"/>
        <v>ΔΥΤ. ΑΤΤΙΚΗ</v>
      </c>
      <c r="G88" s="116" t="str">
        <f t="shared" si="6"/>
        <v>227Α</v>
      </c>
      <c r="H88" s="117" t="s">
        <v>7</v>
      </c>
      <c r="I88" s="119" t="s">
        <v>8</v>
      </c>
      <c r="J88" s="120">
        <v>7</v>
      </c>
      <c r="K88" s="118"/>
      <c r="L88" s="121"/>
      <c r="M88" s="121">
        <v>1</v>
      </c>
      <c r="N88" s="123" t="s">
        <v>183</v>
      </c>
    </row>
    <row r="89" spans="1:14" ht="12" customHeight="1" x14ac:dyDescent="0.2">
      <c r="A89" s="5" t="s">
        <v>46</v>
      </c>
      <c r="B89" s="6" t="str">
        <f t="shared" si="7"/>
        <v>227</v>
      </c>
      <c r="C89" s="102" t="s">
        <v>58</v>
      </c>
      <c r="D89" s="103" t="s">
        <v>60</v>
      </c>
      <c r="E89" s="173" t="str">
        <f t="shared" si="5"/>
        <v>227</v>
      </c>
      <c r="F89" s="115" t="str">
        <f t="shared" si="4"/>
        <v>ΔΥΤ. ΑΤΤΙΚΗ</v>
      </c>
      <c r="G89" s="116" t="str">
        <f t="shared" si="6"/>
        <v>227Α</v>
      </c>
      <c r="H89" s="117" t="s">
        <v>7</v>
      </c>
      <c r="I89" s="119" t="s">
        <v>9</v>
      </c>
      <c r="J89" s="120">
        <v>31</v>
      </c>
      <c r="K89" s="118"/>
      <c r="L89" s="121">
        <v>2</v>
      </c>
      <c r="M89" s="121"/>
      <c r="N89" s="123" t="s">
        <v>183</v>
      </c>
    </row>
    <row r="90" spans="1:14" ht="12" customHeight="1" x14ac:dyDescent="0.2">
      <c r="A90" s="5" t="s">
        <v>46</v>
      </c>
      <c r="B90" s="6" t="str">
        <f t="shared" si="7"/>
        <v>227</v>
      </c>
      <c r="C90" s="102" t="s">
        <v>58</v>
      </c>
      <c r="D90" s="103" t="s">
        <v>60</v>
      </c>
      <c r="E90" s="173" t="str">
        <f t="shared" si="5"/>
        <v>227</v>
      </c>
      <c r="F90" s="133" t="str">
        <f t="shared" si="4"/>
        <v>ΔΥΤ. ΑΤΤΙΚΗ</v>
      </c>
      <c r="G90" s="116" t="str">
        <f t="shared" si="6"/>
        <v>227Α</v>
      </c>
      <c r="H90" s="135" t="s">
        <v>6</v>
      </c>
      <c r="I90" s="136" t="s">
        <v>8</v>
      </c>
      <c r="J90" s="252">
        <f>4-1</f>
        <v>3</v>
      </c>
      <c r="K90" s="129"/>
      <c r="L90" s="139"/>
      <c r="M90" s="139">
        <v>1</v>
      </c>
      <c r="N90" s="141" t="s">
        <v>183</v>
      </c>
    </row>
    <row r="91" spans="1:14" ht="12" customHeight="1" thickBot="1" x14ac:dyDescent="0.25">
      <c r="A91" s="5" t="s">
        <v>46</v>
      </c>
      <c r="B91" s="6" t="str">
        <f t="shared" si="7"/>
        <v>227</v>
      </c>
      <c r="C91" s="102" t="s">
        <v>58</v>
      </c>
      <c r="D91" s="103" t="s">
        <v>60</v>
      </c>
      <c r="E91" s="173" t="str">
        <f t="shared" si="5"/>
        <v>227</v>
      </c>
      <c r="F91" s="133" t="str">
        <f t="shared" si="4"/>
        <v>ΔΥΤ. ΑΤΤΙΚΗ</v>
      </c>
      <c r="G91" s="134" t="str">
        <f t="shared" si="6"/>
        <v>227Α</v>
      </c>
      <c r="H91" s="135" t="s">
        <v>6</v>
      </c>
      <c r="I91" s="136" t="s">
        <v>9</v>
      </c>
      <c r="J91" s="252">
        <f>25-1</f>
        <v>24</v>
      </c>
      <c r="K91" s="138"/>
      <c r="L91" s="139">
        <v>2</v>
      </c>
      <c r="M91" s="139"/>
      <c r="N91" s="141" t="s">
        <v>183</v>
      </c>
    </row>
    <row r="92" spans="1:14" ht="12" customHeight="1" thickTop="1" x14ac:dyDescent="0.2">
      <c r="A92" s="5" t="s">
        <v>15</v>
      </c>
      <c r="B92" s="6" t="str">
        <f>LEFT(A92,3)</f>
        <v>230</v>
      </c>
      <c r="C92" s="102" t="s">
        <v>58</v>
      </c>
      <c r="D92" s="195" t="s">
        <v>61</v>
      </c>
      <c r="E92" s="142" t="str">
        <f>B92</f>
        <v>230</v>
      </c>
      <c r="F92" s="143" t="str">
        <f t="shared" si="4"/>
        <v>ΠΕΙΡΑΙΑΣ</v>
      </c>
      <c r="G92" s="144" t="s">
        <v>159</v>
      </c>
      <c r="H92" s="145" t="s">
        <v>4</v>
      </c>
      <c r="I92" s="146" t="s">
        <v>8</v>
      </c>
      <c r="J92" s="253">
        <v>20</v>
      </c>
      <c r="K92" s="254"/>
      <c r="L92" s="255"/>
      <c r="M92" s="255">
        <v>2</v>
      </c>
      <c r="N92" s="256" t="s">
        <v>172</v>
      </c>
    </row>
    <row r="93" spans="1:14" ht="12" customHeight="1" x14ac:dyDescent="0.2">
      <c r="A93" s="5" t="s">
        <v>15</v>
      </c>
      <c r="B93" s="6" t="str">
        <f>LEFT(A93,3)</f>
        <v>230</v>
      </c>
      <c r="C93" s="102" t="s">
        <v>58</v>
      </c>
      <c r="D93" s="103" t="s">
        <v>61</v>
      </c>
      <c r="E93" s="151" t="str">
        <f>B93</f>
        <v>230</v>
      </c>
      <c r="F93" s="115" t="str">
        <f t="shared" si="4"/>
        <v>ΠΕΙΡΑΙΑΣ</v>
      </c>
      <c r="G93" s="116" t="s">
        <v>159</v>
      </c>
      <c r="H93" s="117" t="s">
        <v>4</v>
      </c>
      <c r="I93" s="119" t="s">
        <v>9</v>
      </c>
      <c r="J93" s="257">
        <v>30</v>
      </c>
      <c r="K93" s="258"/>
      <c r="L93" s="259">
        <v>3</v>
      </c>
      <c r="M93" s="260"/>
      <c r="N93" s="261" t="s">
        <v>172</v>
      </c>
    </row>
    <row r="94" spans="1:14" ht="12" customHeight="1" x14ac:dyDescent="0.2">
      <c r="A94" s="5" t="s">
        <v>15</v>
      </c>
      <c r="B94" s="6" t="str">
        <f>LEFT(A94,3)</f>
        <v>230</v>
      </c>
      <c r="C94" s="102" t="s">
        <v>58</v>
      </c>
      <c r="D94" s="103" t="s">
        <v>61</v>
      </c>
      <c r="E94" s="151" t="str">
        <f>B94</f>
        <v>230</v>
      </c>
      <c r="F94" s="115" t="str">
        <f t="shared" si="4"/>
        <v>ΠΕΙΡΑΙΑΣ</v>
      </c>
      <c r="G94" s="116" t="s">
        <v>159</v>
      </c>
      <c r="H94" s="117" t="s">
        <v>4</v>
      </c>
      <c r="I94" s="119" t="s">
        <v>10</v>
      </c>
      <c r="J94" s="257">
        <v>32</v>
      </c>
      <c r="K94" s="258"/>
      <c r="L94" s="260"/>
      <c r="M94" s="260">
        <v>2</v>
      </c>
      <c r="N94" s="261" t="s">
        <v>172</v>
      </c>
    </row>
    <row r="95" spans="1:14" ht="12" customHeight="1" x14ac:dyDescent="0.2">
      <c r="A95" s="5" t="s">
        <v>15</v>
      </c>
      <c r="B95" s="6" t="str">
        <f t="shared" si="7"/>
        <v>230</v>
      </c>
      <c r="C95" s="102" t="s">
        <v>58</v>
      </c>
      <c r="D95" s="103" t="s">
        <v>61</v>
      </c>
      <c r="E95" s="151" t="str">
        <f t="shared" ref="E95:E160" si="8">B95</f>
        <v>230</v>
      </c>
      <c r="F95" s="115" t="str">
        <f t="shared" si="4"/>
        <v>ΠΕΙΡΑΙΑΣ</v>
      </c>
      <c r="G95" s="116" t="s">
        <v>159</v>
      </c>
      <c r="H95" s="117" t="s">
        <v>5</v>
      </c>
      <c r="I95" s="119" t="s">
        <v>8</v>
      </c>
      <c r="J95" s="257">
        <v>36</v>
      </c>
      <c r="K95" s="258"/>
      <c r="L95" s="260"/>
      <c r="M95" s="260">
        <v>3</v>
      </c>
      <c r="N95" s="261" t="s">
        <v>172</v>
      </c>
    </row>
    <row r="96" spans="1:14" ht="12" customHeight="1" x14ac:dyDescent="0.2">
      <c r="A96" s="5" t="s">
        <v>15</v>
      </c>
      <c r="B96" s="6" t="str">
        <f t="shared" si="7"/>
        <v>230</v>
      </c>
      <c r="C96" s="102" t="s">
        <v>58</v>
      </c>
      <c r="D96" s="103" t="s">
        <v>61</v>
      </c>
      <c r="E96" s="151" t="str">
        <f t="shared" si="8"/>
        <v>230</v>
      </c>
      <c r="F96" s="115" t="str">
        <f t="shared" si="4"/>
        <v>ΠΕΙΡΑΙΑΣ</v>
      </c>
      <c r="G96" s="116" t="s">
        <v>159</v>
      </c>
      <c r="H96" s="117" t="s">
        <v>5</v>
      </c>
      <c r="I96" s="119" t="s">
        <v>9</v>
      </c>
      <c r="J96" s="257">
        <v>47</v>
      </c>
      <c r="K96" s="258">
        <f>SUM(J92:J100)</f>
        <v>258</v>
      </c>
      <c r="L96" s="260">
        <v>4</v>
      </c>
      <c r="M96" s="260"/>
      <c r="N96" s="262" t="s">
        <v>172</v>
      </c>
    </row>
    <row r="97" spans="1:14" ht="12" customHeight="1" x14ac:dyDescent="0.2">
      <c r="A97" s="5" t="s">
        <v>15</v>
      </c>
      <c r="B97" s="6" t="str">
        <f t="shared" si="7"/>
        <v>230</v>
      </c>
      <c r="C97" s="102" t="s">
        <v>58</v>
      </c>
      <c r="D97" s="127" t="s">
        <v>61</v>
      </c>
      <c r="E97" s="151" t="str">
        <f t="shared" si="8"/>
        <v>230</v>
      </c>
      <c r="F97" s="115" t="str">
        <f t="shared" si="4"/>
        <v>ΠΕΙΡΑΙΑΣ</v>
      </c>
      <c r="G97" s="116" t="s">
        <v>159</v>
      </c>
      <c r="H97" s="117" t="s">
        <v>5</v>
      </c>
      <c r="I97" s="119" t="s">
        <v>10</v>
      </c>
      <c r="J97" s="257">
        <v>7</v>
      </c>
      <c r="K97" s="258"/>
      <c r="L97" s="260"/>
      <c r="M97" s="260">
        <v>1</v>
      </c>
      <c r="N97" s="261" t="s">
        <v>172</v>
      </c>
    </row>
    <row r="98" spans="1:14" ht="12" customHeight="1" x14ac:dyDescent="0.2">
      <c r="A98" s="5" t="s">
        <v>15</v>
      </c>
      <c r="B98" s="6" t="str">
        <f t="shared" si="7"/>
        <v>230</v>
      </c>
      <c r="C98" s="102" t="s">
        <v>58</v>
      </c>
      <c r="D98" s="103" t="s">
        <v>61</v>
      </c>
      <c r="E98" s="151" t="str">
        <f t="shared" si="8"/>
        <v>230</v>
      </c>
      <c r="F98" s="115" t="str">
        <f t="shared" si="4"/>
        <v>ΠΕΙΡΑΙΑΣ</v>
      </c>
      <c r="G98" s="116" t="s">
        <v>159</v>
      </c>
      <c r="H98" s="117" t="s">
        <v>6</v>
      </c>
      <c r="I98" s="119" t="s">
        <v>8</v>
      </c>
      <c r="J98" s="166">
        <v>13</v>
      </c>
      <c r="K98" s="170"/>
      <c r="L98" s="210"/>
      <c r="M98" s="210">
        <v>1</v>
      </c>
      <c r="N98" s="169" t="s">
        <v>172</v>
      </c>
    </row>
    <row r="99" spans="1:14" ht="12" customHeight="1" x14ac:dyDescent="0.2">
      <c r="A99" s="5" t="s">
        <v>15</v>
      </c>
      <c r="B99" s="6" t="str">
        <f t="shared" si="7"/>
        <v>230</v>
      </c>
      <c r="C99" s="102" t="s">
        <v>58</v>
      </c>
      <c r="D99" s="103" t="s">
        <v>61</v>
      </c>
      <c r="E99" s="151" t="str">
        <f t="shared" si="8"/>
        <v>230</v>
      </c>
      <c r="F99" s="115" t="str">
        <f t="shared" si="4"/>
        <v>ΠΕΙΡΑΙΑΣ</v>
      </c>
      <c r="G99" s="116" t="s">
        <v>159</v>
      </c>
      <c r="H99" s="117" t="s">
        <v>6</v>
      </c>
      <c r="I99" s="119" t="s">
        <v>9</v>
      </c>
      <c r="J99" s="166">
        <v>34</v>
      </c>
      <c r="K99" s="170"/>
      <c r="L99" s="210">
        <v>4</v>
      </c>
      <c r="M99" s="210"/>
      <c r="N99" s="169" t="s">
        <v>172</v>
      </c>
    </row>
    <row r="100" spans="1:14" ht="12" customHeight="1" thickBot="1" x14ac:dyDescent="0.25">
      <c r="A100" s="5" t="s">
        <v>15</v>
      </c>
      <c r="B100" s="6" t="str">
        <f t="shared" si="7"/>
        <v>230</v>
      </c>
      <c r="C100" s="102" t="s">
        <v>58</v>
      </c>
      <c r="D100" s="103" t="s">
        <v>61</v>
      </c>
      <c r="E100" s="156" t="str">
        <f t="shared" si="8"/>
        <v>230</v>
      </c>
      <c r="F100" s="157" t="str">
        <f t="shared" si="4"/>
        <v>ΠΕΙΡΑΙΑΣ</v>
      </c>
      <c r="G100" s="134" t="s">
        <v>159</v>
      </c>
      <c r="H100" s="159" t="s">
        <v>6</v>
      </c>
      <c r="I100" s="160" t="s">
        <v>10</v>
      </c>
      <c r="J100" s="263">
        <v>39</v>
      </c>
      <c r="K100" s="175"/>
      <c r="L100" s="264"/>
      <c r="M100" s="264">
        <v>3</v>
      </c>
      <c r="N100" s="165" t="s">
        <v>172</v>
      </c>
    </row>
    <row r="101" spans="1:14" ht="12" customHeight="1" x14ac:dyDescent="0.2">
      <c r="A101" s="5" t="s">
        <v>15</v>
      </c>
      <c r="B101" s="6" t="str">
        <f t="shared" si="7"/>
        <v>230</v>
      </c>
      <c r="C101" s="102" t="s">
        <v>58</v>
      </c>
      <c r="D101" s="103" t="s">
        <v>61</v>
      </c>
      <c r="E101" s="200" t="str">
        <f t="shared" si="8"/>
        <v>230</v>
      </c>
      <c r="F101" s="105" t="str">
        <f t="shared" si="4"/>
        <v>ΠΕΙΡΑΙΑΣ</v>
      </c>
      <c r="G101" s="181" t="s">
        <v>133</v>
      </c>
      <c r="H101" s="107" t="s">
        <v>3</v>
      </c>
      <c r="I101" s="108" t="s">
        <v>8</v>
      </c>
      <c r="J101" s="265">
        <v>2</v>
      </c>
      <c r="K101" s="266"/>
      <c r="L101" s="267"/>
      <c r="M101" s="267">
        <v>1</v>
      </c>
      <c r="N101" s="268" t="s">
        <v>168</v>
      </c>
    </row>
    <row r="102" spans="1:14" ht="12" customHeight="1" x14ac:dyDescent="0.2">
      <c r="A102" s="5" t="s">
        <v>15</v>
      </c>
      <c r="B102" s="6" t="str">
        <f t="shared" si="7"/>
        <v>230</v>
      </c>
      <c r="C102" s="102" t="s">
        <v>58</v>
      </c>
      <c r="D102" s="103" t="s">
        <v>61</v>
      </c>
      <c r="E102" s="151" t="str">
        <f t="shared" si="8"/>
        <v>230</v>
      </c>
      <c r="F102" s="115" t="str">
        <f t="shared" si="4"/>
        <v>ΠΕΙΡΑΙΑΣ</v>
      </c>
      <c r="G102" s="106" t="s">
        <v>133</v>
      </c>
      <c r="H102" s="117" t="s">
        <v>3</v>
      </c>
      <c r="I102" s="119" t="s">
        <v>9</v>
      </c>
      <c r="J102" s="257">
        <v>10</v>
      </c>
      <c r="K102" s="258"/>
      <c r="L102" s="260">
        <v>1</v>
      </c>
      <c r="M102" s="260"/>
      <c r="N102" s="261" t="s">
        <v>168</v>
      </c>
    </row>
    <row r="103" spans="1:14" ht="12" customHeight="1" x14ac:dyDescent="0.2">
      <c r="A103" s="5" t="s">
        <v>15</v>
      </c>
      <c r="B103" s="6" t="str">
        <f t="shared" si="7"/>
        <v>230</v>
      </c>
      <c r="C103" s="102" t="s">
        <v>58</v>
      </c>
      <c r="D103" s="103" t="s">
        <v>61</v>
      </c>
      <c r="E103" s="151" t="str">
        <f t="shared" si="8"/>
        <v>230</v>
      </c>
      <c r="F103" s="115" t="str">
        <f t="shared" si="4"/>
        <v>ΠΕΙΡΑΙΑΣ</v>
      </c>
      <c r="G103" s="106" t="s">
        <v>133</v>
      </c>
      <c r="H103" s="117" t="s">
        <v>3</v>
      </c>
      <c r="I103" s="119" t="s">
        <v>10</v>
      </c>
      <c r="J103" s="257">
        <v>14</v>
      </c>
      <c r="K103" s="258">
        <f>SUM(J101:J106)</f>
        <v>192</v>
      </c>
      <c r="L103" s="260"/>
      <c r="M103" s="260">
        <v>1</v>
      </c>
      <c r="N103" s="269" t="s">
        <v>168</v>
      </c>
    </row>
    <row r="104" spans="1:14" ht="12" customHeight="1" x14ac:dyDescent="0.2">
      <c r="A104" s="5" t="s">
        <v>15</v>
      </c>
      <c r="B104" s="6" t="str">
        <f t="shared" si="7"/>
        <v>230</v>
      </c>
      <c r="C104" s="102" t="s">
        <v>58</v>
      </c>
      <c r="D104" s="103" t="s">
        <v>61</v>
      </c>
      <c r="E104" s="151" t="str">
        <f t="shared" si="8"/>
        <v>230</v>
      </c>
      <c r="F104" s="115" t="str">
        <f t="shared" si="4"/>
        <v>ΠΕΙΡΑΙΑΣ</v>
      </c>
      <c r="G104" s="106" t="s">
        <v>133</v>
      </c>
      <c r="H104" s="117" t="s">
        <v>7</v>
      </c>
      <c r="I104" s="119" t="s">
        <v>8</v>
      </c>
      <c r="J104" s="152">
        <v>13</v>
      </c>
      <c r="K104" s="153"/>
      <c r="L104" s="197"/>
      <c r="M104" s="197">
        <v>1</v>
      </c>
      <c r="N104" s="169" t="s">
        <v>168</v>
      </c>
    </row>
    <row r="105" spans="1:14" ht="12" customHeight="1" x14ac:dyDescent="0.2">
      <c r="A105" s="5" t="s">
        <v>15</v>
      </c>
      <c r="B105" s="6" t="str">
        <f t="shared" si="7"/>
        <v>230</v>
      </c>
      <c r="C105" s="102" t="s">
        <v>58</v>
      </c>
      <c r="D105" s="103" t="s">
        <v>61</v>
      </c>
      <c r="E105" s="151" t="str">
        <f t="shared" si="8"/>
        <v>230</v>
      </c>
      <c r="F105" s="115" t="str">
        <f t="shared" si="4"/>
        <v>ΠΕΙΡΑΙΑΣ</v>
      </c>
      <c r="G105" s="106" t="s">
        <v>133</v>
      </c>
      <c r="H105" s="117" t="s">
        <v>7</v>
      </c>
      <c r="I105" s="119" t="s">
        <v>9</v>
      </c>
      <c r="J105" s="152">
        <v>104</v>
      </c>
      <c r="K105" s="153"/>
      <c r="L105" s="197">
        <v>7</v>
      </c>
      <c r="M105" s="197"/>
      <c r="N105" s="169" t="s">
        <v>168</v>
      </c>
    </row>
    <row r="106" spans="1:14" ht="12" customHeight="1" thickBot="1" x14ac:dyDescent="0.25">
      <c r="A106" s="5" t="s">
        <v>15</v>
      </c>
      <c r="B106" s="6" t="str">
        <f t="shared" si="7"/>
        <v>230</v>
      </c>
      <c r="C106" s="102" t="s">
        <v>58</v>
      </c>
      <c r="D106" s="103" t="s">
        <v>61</v>
      </c>
      <c r="E106" s="151" t="str">
        <f t="shared" si="8"/>
        <v>230</v>
      </c>
      <c r="F106" s="115" t="str">
        <f t="shared" si="4"/>
        <v>ΠΕΙΡΑΙΑΣ</v>
      </c>
      <c r="G106" s="106" t="s">
        <v>133</v>
      </c>
      <c r="H106" s="117" t="s">
        <v>7</v>
      </c>
      <c r="I106" s="119" t="s">
        <v>10</v>
      </c>
      <c r="J106" s="152">
        <v>49</v>
      </c>
      <c r="K106" s="234"/>
      <c r="L106" s="197"/>
      <c r="M106" s="197">
        <v>4</v>
      </c>
      <c r="N106" s="169" t="s">
        <v>168</v>
      </c>
    </row>
    <row r="107" spans="1:14" ht="12" customHeight="1" thickTop="1" x14ac:dyDescent="0.2">
      <c r="A107" s="5" t="s">
        <v>16</v>
      </c>
      <c r="B107" s="6" t="str">
        <f t="shared" si="7"/>
        <v>236</v>
      </c>
      <c r="C107" s="270" t="s">
        <v>64</v>
      </c>
      <c r="D107" s="195" t="s">
        <v>62</v>
      </c>
      <c r="E107" s="271" t="str">
        <f t="shared" si="8"/>
        <v>236</v>
      </c>
      <c r="F107" s="143" t="str">
        <f t="shared" si="4"/>
        <v>ΛΕΣΒΟΣ</v>
      </c>
      <c r="G107" s="144" t="str">
        <f t="shared" si="6"/>
        <v>236Α</v>
      </c>
      <c r="H107" s="145" t="s">
        <v>3</v>
      </c>
      <c r="I107" s="146" t="s">
        <v>8</v>
      </c>
      <c r="J107" s="253">
        <v>0</v>
      </c>
      <c r="K107" s="254"/>
      <c r="L107" s="255"/>
      <c r="M107" s="255">
        <v>0</v>
      </c>
      <c r="N107" s="256" t="s">
        <v>178</v>
      </c>
    </row>
    <row r="108" spans="1:14" ht="12" customHeight="1" x14ac:dyDescent="0.2">
      <c r="A108" s="5" t="s">
        <v>16</v>
      </c>
      <c r="B108" s="6" t="str">
        <f t="shared" si="7"/>
        <v>236</v>
      </c>
      <c r="C108" s="102" t="s">
        <v>64</v>
      </c>
      <c r="D108" s="103" t="s">
        <v>62</v>
      </c>
      <c r="E108" s="173" t="str">
        <f t="shared" si="8"/>
        <v>236</v>
      </c>
      <c r="F108" s="105" t="str">
        <f t="shared" si="4"/>
        <v>ΛΕΣΒΟΣ</v>
      </c>
      <c r="G108" s="116" t="str">
        <f t="shared" si="6"/>
        <v>236Α</v>
      </c>
      <c r="H108" s="107" t="s">
        <v>3</v>
      </c>
      <c r="I108" s="108" t="s">
        <v>9</v>
      </c>
      <c r="J108" s="265">
        <v>12</v>
      </c>
      <c r="K108" s="258"/>
      <c r="L108" s="267">
        <v>1</v>
      </c>
      <c r="M108" s="267"/>
      <c r="N108" s="268" t="s">
        <v>178</v>
      </c>
    </row>
    <row r="109" spans="1:14" ht="12" customHeight="1" x14ac:dyDescent="0.2">
      <c r="A109" s="5" t="s">
        <v>16</v>
      </c>
      <c r="B109" s="6" t="str">
        <f t="shared" si="7"/>
        <v>236</v>
      </c>
      <c r="C109" s="102" t="s">
        <v>64</v>
      </c>
      <c r="D109" s="103" t="s">
        <v>62</v>
      </c>
      <c r="E109" s="173" t="str">
        <f t="shared" si="8"/>
        <v>236</v>
      </c>
      <c r="F109" s="115" t="str">
        <f t="shared" si="4"/>
        <v>ΛΕΣΒΟΣ</v>
      </c>
      <c r="G109" s="116" t="str">
        <f t="shared" si="6"/>
        <v>236Α</v>
      </c>
      <c r="H109" s="117" t="s">
        <v>4</v>
      </c>
      <c r="I109" s="119" t="s">
        <v>8</v>
      </c>
      <c r="J109" s="257">
        <v>6</v>
      </c>
      <c r="K109" s="258"/>
      <c r="L109" s="260"/>
      <c r="M109" s="260">
        <v>1</v>
      </c>
      <c r="N109" s="261" t="s">
        <v>178</v>
      </c>
    </row>
    <row r="110" spans="1:14" ht="12" customHeight="1" x14ac:dyDescent="0.2">
      <c r="A110" s="5" t="s">
        <v>16</v>
      </c>
      <c r="B110" s="6" t="str">
        <f t="shared" si="7"/>
        <v>236</v>
      </c>
      <c r="C110" s="102" t="s">
        <v>64</v>
      </c>
      <c r="D110" s="103" t="s">
        <v>62</v>
      </c>
      <c r="E110" s="173" t="str">
        <f t="shared" si="8"/>
        <v>236</v>
      </c>
      <c r="F110" s="115" t="str">
        <f t="shared" si="4"/>
        <v>ΛΕΣΒΟΣ</v>
      </c>
      <c r="G110" s="116" t="str">
        <f t="shared" si="6"/>
        <v>236Α</v>
      </c>
      <c r="H110" s="117" t="s">
        <v>4</v>
      </c>
      <c r="I110" s="119" t="s">
        <v>9</v>
      </c>
      <c r="J110" s="257">
        <v>23</v>
      </c>
      <c r="K110" s="258"/>
      <c r="L110" s="272">
        <v>1</v>
      </c>
      <c r="M110" s="260"/>
      <c r="N110" s="269" t="s">
        <v>178</v>
      </c>
    </row>
    <row r="111" spans="1:14" ht="12" customHeight="1" x14ac:dyDescent="0.2">
      <c r="A111" s="5" t="s">
        <v>16</v>
      </c>
      <c r="B111" s="6" t="str">
        <f t="shared" si="7"/>
        <v>236</v>
      </c>
      <c r="C111" s="102" t="s">
        <v>64</v>
      </c>
      <c r="D111" s="127" t="s">
        <v>62</v>
      </c>
      <c r="E111" s="173" t="str">
        <f t="shared" si="8"/>
        <v>236</v>
      </c>
      <c r="F111" s="115" t="str">
        <f t="shared" si="4"/>
        <v>ΛΕΣΒΟΣ</v>
      </c>
      <c r="G111" s="116" t="str">
        <f t="shared" si="6"/>
        <v>236Α</v>
      </c>
      <c r="H111" s="117" t="s">
        <v>5</v>
      </c>
      <c r="I111" s="119" t="s">
        <v>8</v>
      </c>
      <c r="J111" s="257">
        <v>0</v>
      </c>
      <c r="K111" s="258">
        <f>SUM(J107:J116)</f>
        <v>85</v>
      </c>
      <c r="L111" s="260"/>
      <c r="M111" s="260"/>
      <c r="N111" s="261" t="s">
        <v>178</v>
      </c>
    </row>
    <row r="112" spans="1:14" ht="12" customHeight="1" x14ac:dyDescent="0.2">
      <c r="A112" s="5" t="s">
        <v>16</v>
      </c>
      <c r="B112" s="6" t="str">
        <f t="shared" si="7"/>
        <v>236</v>
      </c>
      <c r="C112" s="102" t="s">
        <v>64</v>
      </c>
      <c r="D112" s="103" t="s">
        <v>62</v>
      </c>
      <c r="E112" s="173" t="str">
        <f t="shared" si="8"/>
        <v>236</v>
      </c>
      <c r="F112" s="115" t="str">
        <f t="shared" si="4"/>
        <v>ΛΕΣΒΟΣ</v>
      </c>
      <c r="G112" s="116" t="str">
        <f t="shared" si="6"/>
        <v>236Α</v>
      </c>
      <c r="H112" s="117" t="s">
        <v>5</v>
      </c>
      <c r="I112" s="119" t="s">
        <v>9</v>
      </c>
      <c r="J112" s="257">
        <v>13</v>
      </c>
      <c r="K112" s="258"/>
      <c r="L112" s="260">
        <v>1</v>
      </c>
      <c r="M112" s="260"/>
      <c r="N112" s="261" t="s">
        <v>178</v>
      </c>
    </row>
    <row r="113" spans="1:14" ht="12" customHeight="1" x14ac:dyDescent="0.2">
      <c r="A113" s="5" t="s">
        <v>16</v>
      </c>
      <c r="B113" s="6" t="str">
        <f>LEFT(A113,3)</f>
        <v>236</v>
      </c>
      <c r="C113" s="102" t="s">
        <v>64</v>
      </c>
      <c r="D113" s="103" t="s">
        <v>62</v>
      </c>
      <c r="E113" s="173" t="str">
        <f>B113</f>
        <v>236</v>
      </c>
      <c r="F113" s="115" t="str">
        <f t="shared" si="4"/>
        <v>ΛΕΣΒΟΣ</v>
      </c>
      <c r="G113" s="116" t="str">
        <f>CONCATENATE(E113,"Α")</f>
        <v>236Α</v>
      </c>
      <c r="H113" s="117" t="s">
        <v>7</v>
      </c>
      <c r="I113" s="119" t="s">
        <v>8</v>
      </c>
      <c r="J113" s="257">
        <v>2</v>
      </c>
      <c r="K113" s="258"/>
      <c r="L113" s="273"/>
      <c r="M113" s="260">
        <v>1</v>
      </c>
      <c r="N113" s="261" t="s">
        <v>178</v>
      </c>
    </row>
    <row r="114" spans="1:14" ht="12" customHeight="1" x14ac:dyDescent="0.2">
      <c r="A114" s="5" t="s">
        <v>16</v>
      </c>
      <c r="B114" s="6" t="str">
        <f t="shared" si="7"/>
        <v>236</v>
      </c>
      <c r="C114" s="102" t="s">
        <v>64</v>
      </c>
      <c r="D114" s="103" t="s">
        <v>62</v>
      </c>
      <c r="E114" s="173" t="str">
        <f t="shared" si="8"/>
        <v>236</v>
      </c>
      <c r="F114" s="115" t="str">
        <f t="shared" si="4"/>
        <v>ΛΕΣΒΟΣ</v>
      </c>
      <c r="G114" s="116" t="str">
        <f t="shared" si="6"/>
        <v>236Α</v>
      </c>
      <c r="H114" s="117" t="s">
        <v>7</v>
      </c>
      <c r="I114" s="119" t="s">
        <v>9</v>
      </c>
      <c r="J114" s="257">
        <v>21</v>
      </c>
      <c r="K114" s="258"/>
      <c r="L114" s="260">
        <v>2</v>
      </c>
      <c r="M114" s="260"/>
      <c r="N114" s="261" t="s">
        <v>178</v>
      </c>
    </row>
    <row r="115" spans="1:14" ht="12" customHeight="1" x14ac:dyDescent="0.2">
      <c r="A115" s="5" t="s">
        <v>16</v>
      </c>
      <c r="B115" s="6" t="str">
        <f t="shared" si="7"/>
        <v>236</v>
      </c>
      <c r="C115" s="102" t="s">
        <v>64</v>
      </c>
      <c r="D115" s="103" t="s">
        <v>62</v>
      </c>
      <c r="E115" s="173" t="str">
        <f t="shared" si="8"/>
        <v>236</v>
      </c>
      <c r="F115" s="115" t="str">
        <f t="shared" si="4"/>
        <v>ΛΕΣΒΟΣ</v>
      </c>
      <c r="G115" s="116" t="str">
        <f t="shared" si="6"/>
        <v>236Α</v>
      </c>
      <c r="H115" s="117" t="s">
        <v>6</v>
      </c>
      <c r="I115" s="119" t="s">
        <v>8</v>
      </c>
      <c r="J115" s="274">
        <v>1</v>
      </c>
      <c r="K115" s="275"/>
      <c r="L115" s="276"/>
      <c r="M115" s="276">
        <v>1</v>
      </c>
      <c r="N115" s="261" t="s">
        <v>178</v>
      </c>
    </row>
    <row r="116" spans="1:14" ht="12" customHeight="1" thickBot="1" x14ac:dyDescent="0.25">
      <c r="A116" s="5" t="s">
        <v>16</v>
      </c>
      <c r="B116" s="6" t="str">
        <f t="shared" si="7"/>
        <v>236</v>
      </c>
      <c r="C116" s="230" t="s">
        <v>64</v>
      </c>
      <c r="D116" s="231" t="s">
        <v>62</v>
      </c>
      <c r="E116" s="211" t="str">
        <f t="shared" si="8"/>
        <v>236</v>
      </c>
      <c r="F116" s="212" t="str">
        <f t="shared" si="4"/>
        <v>ΛΕΣΒΟΣ</v>
      </c>
      <c r="G116" s="232" t="str">
        <f t="shared" si="6"/>
        <v>236Α</v>
      </c>
      <c r="H116" s="213" t="s">
        <v>6</v>
      </c>
      <c r="I116" s="214" t="s">
        <v>9</v>
      </c>
      <c r="J116" s="277">
        <v>7</v>
      </c>
      <c r="K116" s="278"/>
      <c r="L116" s="279">
        <v>1</v>
      </c>
      <c r="M116" s="279"/>
      <c r="N116" s="280" t="s">
        <v>178</v>
      </c>
    </row>
    <row r="117" spans="1:14" ht="12" customHeight="1" thickTop="1" x14ac:dyDescent="0.2">
      <c r="A117" s="5" t="s">
        <v>17</v>
      </c>
      <c r="B117" s="6" t="str">
        <f t="shared" si="7"/>
        <v>237</v>
      </c>
      <c r="C117" s="102" t="s">
        <v>64</v>
      </c>
      <c r="D117" s="103" t="s">
        <v>63</v>
      </c>
      <c r="E117" s="281" t="str">
        <f t="shared" si="8"/>
        <v>237</v>
      </c>
      <c r="F117" s="282" t="str">
        <f t="shared" si="4"/>
        <v>ΣΑΜΟΣ</v>
      </c>
      <c r="G117" s="106" t="str">
        <f t="shared" si="6"/>
        <v>237Α</v>
      </c>
      <c r="H117" s="220" t="s">
        <v>3</v>
      </c>
      <c r="I117" s="221" t="s">
        <v>8</v>
      </c>
      <c r="J117" s="283">
        <v>0</v>
      </c>
      <c r="K117" s="258"/>
      <c r="L117" s="284"/>
      <c r="M117" s="284">
        <v>0</v>
      </c>
      <c r="N117" s="285" t="s">
        <v>173</v>
      </c>
    </row>
    <row r="118" spans="1:14" ht="12" customHeight="1" x14ac:dyDescent="0.2">
      <c r="A118" s="5" t="s">
        <v>17</v>
      </c>
      <c r="B118" s="6" t="str">
        <f t="shared" si="7"/>
        <v>237</v>
      </c>
      <c r="C118" s="102" t="s">
        <v>64</v>
      </c>
      <c r="D118" s="103" t="s">
        <v>63</v>
      </c>
      <c r="E118" s="173" t="str">
        <f t="shared" si="8"/>
        <v>237</v>
      </c>
      <c r="F118" s="115" t="str">
        <f t="shared" si="4"/>
        <v>ΣΑΜΟΣ</v>
      </c>
      <c r="G118" s="116" t="str">
        <f t="shared" si="6"/>
        <v>237Α</v>
      </c>
      <c r="H118" s="117" t="s">
        <v>3</v>
      </c>
      <c r="I118" s="119" t="s">
        <v>9</v>
      </c>
      <c r="J118" s="257">
        <v>0</v>
      </c>
      <c r="K118" s="258"/>
      <c r="L118" s="260">
        <v>0</v>
      </c>
      <c r="M118" s="260"/>
      <c r="N118" s="261" t="s">
        <v>173</v>
      </c>
    </row>
    <row r="119" spans="1:14" ht="12" customHeight="1" x14ac:dyDescent="0.2">
      <c r="A119" s="5" t="s">
        <v>17</v>
      </c>
      <c r="B119" s="6" t="str">
        <f t="shared" si="7"/>
        <v>237</v>
      </c>
      <c r="C119" s="172" t="s">
        <v>64</v>
      </c>
      <c r="D119" s="103" t="s">
        <v>63</v>
      </c>
      <c r="E119" s="173" t="str">
        <f t="shared" si="8"/>
        <v>237</v>
      </c>
      <c r="F119" s="115" t="str">
        <f t="shared" si="4"/>
        <v>ΣΑΜΟΣ</v>
      </c>
      <c r="G119" s="116" t="str">
        <f t="shared" si="6"/>
        <v>237Α</v>
      </c>
      <c r="H119" s="117" t="s">
        <v>4</v>
      </c>
      <c r="I119" s="119" t="s">
        <v>8</v>
      </c>
      <c r="J119" s="257">
        <v>8</v>
      </c>
      <c r="K119" s="258"/>
      <c r="L119" s="260"/>
      <c r="M119" s="260">
        <v>1</v>
      </c>
      <c r="N119" s="261" t="s">
        <v>173</v>
      </c>
    </row>
    <row r="120" spans="1:14" ht="12" customHeight="1" x14ac:dyDescent="0.2">
      <c r="A120" s="5" t="s">
        <v>17</v>
      </c>
      <c r="B120" s="6" t="str">
        <f t="shared" si="7"/>
        <v>237</v>
      </c>
      <c r="C120" s="102" t="s">
        <v>64</v>
      </c>
      <c r="D120" s="103" t="s">
        <v>63</v>
      </c>
      <c r="E120" s="173" t="str">
        <f t="shared" si="8"/>
        <v>237</v>
      </c>
      <c r="F120" s="115" t="str">
        <f t="shared" si="4"/>
        <v>ΣΑΜΟΣ</v>
      </c>
      <c r="G120" s="116" t="str">
        <f t="shared" si="6"/>
        <v>237Α</v>
      </c>
      <c r="H120" s="117" t="s">
        <v>4</v>
      </c>
      <c r="I120" s="119" t="s">
        <v>9</v>
      </c>
      <c r="J120" s="257">
        <v>1</v>
      </c>
      <c r="K120" s="258"/>
      <c r="L120" s="260">
        <v>1</v>
      </c>
      <c r="M120" s="260"/>
      <c r="N120" s="261" t="s">
        <v>173</v>
      </c>
    </row>
    <row r="121" spans="1:14" ht="12" customHeight="1" x14ac:dyDescent="0.2">
      <c r="A121" s="5" t="s">
        <v>17</v>
      </c>
      <c r="B121" s="6" t="str">
        <f t="shared" si="7"/>
        <v>237</v>
      </c>
      <c r="C121" s="102" t="s">
        <v>64</v>
      </c>
      <c r="D121" s="127" t="s">
        <v>63</v>
      </c>
      <c r="E121" s="173" t="str">
        <f t="shared" si="8"/>
        <v>237</v>
      </c>
      <c r="F121" s="115" t="str">
        <f t="shared" si="4"/>
        <v>ΣΑΜΟΣ</v>
      </c>
      <c r="G121" s="116" t="str">
        <f t="shared" si="6"/>
        <v>237Α</v>
      </c>
      <c r="H121" s="117" t="s">
        <v>5</v>
      </c>
      <c r="I121" s="119" t="s">
        <v>8</v>
      </c>
      <c r="J121" s="257">
        <v>18</v>
      </c>
      <c r="K121" s="258">
        <f>SUM(J117:J126)</f>
        <v>51</v>
      </c>
      <c r="L121" s="260"/>
      <c r="M121" s="260">
        <v>2</v>
      </c>
      <c r="N121" s="269" t="s">
        <v>173</v>
      </c>
    </row>
    <row r="122" spans="1:14" ht="12" customHeight="1" x14ac:dyDescent="0.2">
      <c r="A122" s="5" t="s">
        <v>17</v>
      </c>
      <c r="B122" s="6" t="str">
        <f t="shared" si="7"/>
        <v>237</v>
      </c>
      <c r="C122" s="102" t="s">
        <v>64</v>
      </c>
      <c r="D122" s="103" t="s">
        <v>63</v>
      </c>
      <c r="E122" s="173" t="str">
        <f t="shared" si="8"/>
        <v>237</v>
      </c>
      <c r="F122" s="115" t="str">
        <f t="shared" si="4"/>
        <v>ΣΑΜΟΣ</v>
      </c>
      <c r="G122" s="116" t="str">
        <f t="shared" si="6"/>
        <v>237Α</v>
      </c>
      <c r="H122" s="117" t="s">
        <v>5</v>
      </c>
      <c r="I122" s="119" t="s">
        <v>9</v>
      </c>
      <c r="J122" s="257">
        <v>15</v>
      </c>
      <c r="K122" s="258"/>
      <c r="L122" s="260">
        <v>2</v>
      </c>
      <c r="M122" s="260"/>
      <c r="N122" s="261" t="s">
        <v>173</v>
      </c>
    </row>
    <row r="123" spans="1:14" ht="12" customHeight="1" x14ac:dyDescent="0.2">
      <c r="A123" s="5" t="s">
        <v>17</v>
      </c>
      <c r="B123" s="6" t="str">
        <f t="shared" si="7"/>
        <v>237</v>
      </c>
      <c r="C123" s="102" t="s">
        <v>64</v>
      </c>
      <c r="D123" s="103" t="s">
        <v>63</v>
      </c>
      <c r="E123" s="173" t="str">
        <f t="shared" si="8"/>
        <v>237</v>
      </c>
      <c r="F123" s="115" t="str">
        <f t="shared" si="4"/>
        <v>ΣΑΜΟΣ</v>
      </c>
      <c r="G123" s="116" t="str">
        <f t="shared" si="6"/>
        <v>237Α</v>
      </c>
      <c r="H123" s="117" t="s">
        <v>7</v>
      </c>
      <c r="I123" s="119" t="s">
        <v>8</v>
      </c>
      <c r="J123" s="257">
        <v>0</v>
      </c>
      <c r="K123" s="258"/>
      <c r="L123" s="260"/>
      <c r="M123" s="260" t="s">
        <v>154</v>
      </c>
      <c r="N123" s="261" t="s">
        <v>173</v>
      </c>
    </row>
    <row r="124" spans="1:14" ht="12" customHeight="1" x14ac:dyDescent="0.2">
      <c r="A124" s="5" t="s">
        <v>17</v>
      </c>
      <c r="B124" s="6" t="str">
        <f t="shared" si="7"/>
        <v>237</v>
      </c>
      <c r="C124" s="102" t="s">
        <v>64</v>
      </c>
      <c r="D124" s="103" t="s">
        <v>63</v>
      </c>
      <c r="E124" s="173" t="str">
        <f t="shared" si="8"/>
        <v>237</v>
      </c>
      <c r="F124" s="115" t="str">
        <f t="shared" si="4"/>
        <v>ΣΑΜΟΣ</v>
      </c>
      <c r="G124" s="116" t="str">
        <f t="shared" si="6"/>
        <v>237Α</v>
      </c>
      <c r="H124" s="117" t="s">
        <v>7</v>
      </c>
      <c r="I124" s="119" t="s">
        <v>9</v>
      </c>
      <c r="J124" s="257">
        <v>2</v>
      </c>
      <c r="K124" s="258"/>
      <c r="L124" s="260" t="s">
        <v>154</v>
      </c>
      <c r="M124" s="260"/>
      <c r="N124" s="261" t="s">
        <v>173</v>
      </c>
    </row>
    <row r="125" spans="1:14" ht="12" customHeight="1" x14ac:dyDescent="0.2">
      <c r="A125" s="5" t="s">
        <v>17</v>
      </c>
      <c r="B125" s="6" t="str">
        <f t="shared" si="7"/>
        <v>237</v>
      </c>
      <c r="C125" s="102" t="s">
        <v>64</v>
      </c>
      <c r="D125" s="103" t="s">
        <v>63</v>
      </c>
      <c r="E125" s="173" t="str">
        <f t="shared" si="8"/>
        <v>237</v>
      </c>
      <c r="F125" s="133" t="str">
        <f t="shared" si="4"/>
        <v>ΣΑΜΟΣ</v>
      </c>
      <c r="G125" s="116" t="str">
        <f t="shared" si="6"/>
        <v>237Α</v>
      </c>
      <c r="H125" s="135" t="s">
        <v>6</v>
      </c>
      <c r="I125" s="136" t="s">
        <v>8</v>
      </c>
      <c r="J125" s="286">
        <v>1</v>
      </c>
      <c r="K125" s="275"/>
      <c r="L125" s="287"/>
      <c r="M125" s="288">
        <v>1</v>
      </c>
      <c r="N125" s="289" t="s">
        <v>173</v>
      </c>
    </row>
    <row r="126" spans="1:14" ht="12" customHeight="1" thickBot="1" x14ac:dyDescent="0.25">
      <c r="A126" s="5" t="s">
        <v>17</v>
      </c>
      <c r="B126" s="6" t="str">
        <f t="shared" si="7"/>
        <v>237</v>
      </c>
      <c r="C126" s="102" t="s">
        <v>64</v>
      </c>
      <c r="D126" s="103" t="s">
        <v>63</v>
      </c>
      <c r="E126" s="173" t="str">
        <f t="shared" si="8"/>
        <v>237</v>
      </c>
      <c r="F126" s="133" t="str">
        <f t="shared" si="4"/>
        <v>ΣΑΜΟΣ</v>
      </c>
      <c r="G126" s="134" t="str">
        <f t="shared" si="6"/>
        <v>237Α</v>
      </c>
      <c r="H126" s="213" t="s">
        <v>6</v>
      </c>
      <c r="I126" s="214" t="s">
        <v>9</v>
      </c>
      <c r="J126" s="277">
        <v>6</v>
      </c>
      <c r="K126" s="278"/>
      <c r="L126" s="279">
        <v>1</v>
      </c>
      <c r="M126" s="279"/>
      <c r="N126" s="280" t="s">
        <v>173</v>
      </c>
    </row>
    <row r="127" spans="1:14" ht="12" customHeight="1" thickTop="1" x14ac:dyDescent="0.2">
      <c r="A127" s="5" t="s">
        <v>18</v>
      </c>
      <c r="B127" s="6" t="str">
        <f t="shared" si="7"/>
        <v>238</v>
      </c>
      <c r="C127" s="102" t="s">
        <v>64</v>
      </c>
      <c r="D127" s="195" t="s">
        <v>65</v>
      </c>
      <c r="E127" s="271" t="str">
        <f t="shared" si="8"/>
        <v>238</v>
      </c>
      <c r="F127" s="143" t="str">
        <f t="shared" si="4"/>
        <v>ΧΙΟΣ</v>
      </c>
      <c r="G127" s="144" t="str">
        <f t="shared" si="6"/>
        <v>238Α</v>
      </c>
      <c r="H127" s="107" t="s">
        <v>3</v>
      </c>
      <c r="I127" s="108" t="s">
        <v>8</v>
      </c>
      <c r="J127" s="265">
        <v>0</v>
      </c>
      <c r="K127" s="254"/>
      <c r="L127" s="267"/>
      <c r="M127" s="267">
        <v>0</v>
      </c>
      <c r="N127" s="268" t="s">
        <v>167</v>
      </c>
    </row>
    <row r="128" spans="1:14" ht="12" customHeight="1" x14ac:dyDescent="0.2">
      <c r="A128" s="5" t="s">
        <v>18</v>
      </c>
      <c r="B128" s="6" t="str">
        <f t="shared" si="7"/>
        <v>238</v>
      </c>
      <c r="C128" s="102" t="s">
        <v>64</v>
      </c>
      <c r="D128" s="103" t="s">
        <v>65</v>
      </c>
      <c r="E128" s="173" t="str">
        <f t="shared" si="8"/>
        <v>238</v>
      </c>
      <c r="F128" s="105" t="str">
        <f t="shared" si="4"/>
        <v>ΧΙΟΣ</v>
      </c>
      <c r="G128" s="116" t="str">
        <f t="shared" si="6"/>
        <v>238Α</v>
      </c>
      <c r="H128" s="107" t="s">
        <v>3</v>
      </c>
      <c r="I128" s="108" t="s">
        <v>9</v>
      </c>
      <c r="J128" s="265">
        <v>1</v>
      </c>
      <c r="K128" s="258"/>
      <c r="L128" s="267" t="s">
        <v>154</v>
      </c>
      <c r="M128" s="267"/>
      <c r="N128" s="268" t="s">
        <v>167</v>
      </c>
    </row>
    <row r="129" spans="1:14" ht="12" customHeight="1" x14ac:dyDescent="0.2">
      <c r="A129" s="5" t="s">
        <v>18</v>
      </c>
      <c r="B129" s="6" t="str">
        <f t="shared" si="7"/>
        <v>238</v>
      </c>
      <c r="C129" s="102" t="s">
        <v>64</v>
      </c>
      <c r="D129" s="103" t="s">
        <v>65</v>
      </c>
      <c r="E129" s="173" t="str">
        <f t="shared" si="8"/>
        <v>238</v>
      </c>
      <c r="F129" s="115" t="str">
        <f t="shared" si="4"/>
        <v>ΧΙΟΣ</v>
      </c>
      <c r="G129" s="116" t="str">
        <f t="shared" si="6"/>
        <v>238Α</v>
      </c>
      <c r="H129" s="117" t="s">
        <v>4</v>
      </c>
      <c r="I129" s="119" t="s">
        <v>8</v>
      </c>
      <c r="J129" s="257">
        <v>30</v>
      </c>
      <c r="K129" s="258"/>
      <c r="L129" s="260"/>
      <c r="M129" s="272">
        <v>2</v>
      </c>
      <c r="N129" s="261" t="s">
        <v>167</v>
      </c>
    </row>
    <row r="130" spans="1:14" ht="12" customHeight="1" x14ac:dyDescent="0.2">
      <c r="A130" s="5" t="s">
        <v>18</v>
      </c>
      <c r="B130" s="6" t="str">
        <f t="shared" si="7"/>
        <v>238</v>
      </c>
      <c r="C130" s="102" t="s">
        <v>64</v>
      </c>
      <c r="D130" s="103" t="s">
        <v>65</v>
      </c>
      <c r="E130" s="173" t="str">
        <f t="shared" si="8"/>
        <v>238</v>
      </c>
      <c r="F130" s="115" t="str">
        <f t="shared" ref="F130:F193" si="9">RIGHT(A130,LEN(A130)-5)</f>
        <v>ΧΙΟΣ</v>
      </c>
      <c r="G130" s="116" t="str">
        <f t="shared" si="6"/>
        <v>238Α</v>
      </c>
      <c r="H130" s="117" t="s">
        <v>4</v>
      </c>
      <c r="I130" s="119" t="s">
        <v>9</v>
      </c>
      <c r="J130" s="257">
        <v>48</v>
      </c>
      <c r="K130" s="258"/>
      <c r="L130" s="260">
        <v>3</v>
      </c>
      <c r="M130" s="260"/>
      <c r="N130" s="261" t="s">
        <v>167</v>
      </c>
    </row>
    <row r="131" spans="1:14" ht="12" customHeight="1" x14ac:dyDescent="0.2">
      <c r="A131" s="5" t="s">
        <v>18</v>
      </c>
      <c r="B131" s="6" t="str">
        <f t="shared" si="7"/>
        <v>238</v>
      </c>
      <c r="C131" s="102" t="s">
        <v>64</v>
      </c>
      <c r="D131" s="127" t="s">
        <v>65</v>
      </c>
      <c r="E131" s="173" t="str">
        <f t="shared" si="8"/>
        <v>238</v>
      </c>
      <c r="F131" s="115" t="str">
        <f t="shared" si="9"/>
        <v>ΧΙΟΣ</v>
      </c>
      <c r="G131" s="116" t="str">
        <f t="shared" si="6"/>
        <v>238Α</v>
      </c>
      <c r="H131" s="117" t="s">
        <v>5</v>
      </c>
      <c r="I131" s="119" t="s">
        <v>8</v>
      </c>
      <c r="J131" s="257">
        <v>7</v>
      </c>
      <c r="K131" s="258">
        <f>SUM(J127:J136)</f>
        <v>147</v>
      </c>
      <c r="L131" s="260"/>
      <c r="M131" s="260">
        <v>1</v>
      </c>
      <c r="N131" s="269" t="s">
        <v>167</v>
      </c>
    </row>
    <row r="132" spans="1:14" ht="12" customHeight="1" x14ac:dyDescent="0.2">
      <c r="A132" s="5" t="s">
        <v>18</v>
      </c>
      <c r="B132" s="6" t="str">
        <f t="shared" si="7"/>
        <v>238</v>
      </c>
      <c r="C132" s="102" t="s">
        <v>64</v>
      </c>
      <c r="D132" s="103" t="s">
        <v>65</v>
      </c>
      <c r="E132" s="173" t="str">
        <f t="shared" si="8"/>
        <v>238</v>
      </c>
      <c r="F132" s="115" t="str">
        <f t="shared" si="9"/>
        <v>ΧΙΟΣ</v>
      </c>
      <c r="G132" s="116" t="str">
        <f t="shared" si="6"/>
        <v>238Α</v>
      </c>
      <c r="H132" s="117" t="s">
        <v>5</v>
      </c>
      <c r="I132" s="119" t="s">
        <v>9</v>
      </c>
      <c r="J132" s="257">
        <v>10</v>
      </c>
      <c r="K132" s="258"/>
      <c r="L132" s="260">
        <v>1</v>
      </c>
      <c r="M132" s="260"/>
      <c r="N132" s="261" t="s">
        <v>167</v>
      </c>
    </row>
    <row r="133" spans="1:14" ht="12" customHeight="1" x14ac:dyDescent="0.2">
      <c r="A133" s="5" t="s">
        <v>18</v>
      </c>
      <c r="B133" s="6" t="str">
        <f t="shared" si="7"/>
        <v>238</v>
      </c>
      <c r="C133" s="102" t="s">
        <v>64</v>
      </c>
      <c r="D133" s="103" t="s">
        <v>65</v>
      </c>
      <c r="E133" s="173" t="str">
        <f t="shared" si="8"/>
        <v>238</v>
      </c>
      <c r="F133" s="115" t="str">
        <f t="shared" si="9"/>
        <v>ΧΙΟΣ</v>
      </c>
      <c r="G133" s="116" t="str">
        <f t="shared" si="6"/>
        <v>238Α</v>
      </c>
      <c r="H133" s="117" t="s">
        <v>7</v>
      </c>
      <c r="I133" s="119" t="s">
        <v>8</v>
      </c>
      <c r="J133" s="257">
        <v>18</v>
      </c>
      <c r="K133" s="258"/>
      <c r="L133" s="290"/>
      <c r="M133" s="259">
        <v>2</v>
      </c>
      <c r="N133" s="261" t="s">
        <v>167</v>
      </c>
    </row>
    <row r="134" spans="1:14" ht="12" customHeight="1" x14ac:dyDescent="0.2">
      <c r="A134" s="5" t="s">
        <v>18</v>
      </c>
      <c r="B134" s="6" t="str">
        <f t="shared" si="7"/>
        <v>238</v>
      </c>
      <c r="C134" s="102" t="s">
        <v>64</v>
      </c>
      <c r="D134" s="103" t="s">
        <v>65</v>
      </c>
      <c r="E134" s="173" t="str">
        <f t="shared" si="8"/>
        <v>238</v>
      </c>
      <c r="F134" s="115" t="str">
        <f t="shared" si="9"/>
        <v>ΧΙΟΣ</v>
      </c>
      <c r="G134" s="116" t="str">
        <f t="shared" si="6"/>
        <v>238Α</v>
      </c>
      <c r="H134" s="117" t="s">
        <v>7</v>
      </c>
      <c r="I134" s="119" t="s">
        <v>9</v>
      </c>
      <c r="J134" s="257">
        <v>30</v>
      </c>
      <c r="K134" s="258"/>
      <c r="L134" s="259">
        <v>2</v>
      </c>
      <c r="M134" s="290"/>
      <c r="N134" s="261" t="s">
        <v>167</v>
      </c>
    </row>
    <row r="135" spans="1:14" ht="12" customHeight="1" x14ac:dyDescent="0.2">
      <c r="A135" s="5" t="s">
        <v>18</v>
      </c>
      <c r="B135" s="6" t="str">
        <f t="shared" si="7"/>
        <v>238</v>
      </c>
      <c r="C135" s="102" t="s">
        <v>64</v>
      </c>
      <c r="D135" s="103" t="s">
        <v>65</v>
      </c>
      <c r="E135" s="173" t="str">
        <f t="shared" si="8"/>
        <v>238</v>
      </c>
      <c r="F135" s="133" t="str">
        <f t="shared" si="9"/>
        <v>ΧΙΟΣ</v>
      </c>
      <c r="G135" s="116" t="str">
        <f t="shared" si="6"/>
        <v>238Α</v>
      </c>
      <c r="H135" s="135" t="s">
        <v>6</v>
      </c>
      <c r="I135" s="136" t="s">
        <v>8</v>
      </c>
      <c r="J135" s="286">
        <v>0</v>
      </c>
      <c r="K135" s="275"/>
      <c r="L135" s="287"/>
      <c r="M135" s="287">
        <v>0</v>
      </c>
      <c r="N135" s="289" t="s">
        <v>167</v>
      </c>
    </row>
    <row r="136" spans="1:14" ht="12" customHeight="1" thickBot="1" x14ac:dyDescent="0.25">
      <c r="A136" s="5" t="s">
        <v>18</v>
      </c>
      <c r="B136" s="6" t="str">
        <f t="shared" si="7"/>
        <v>238</v>
      </c>
      <c r="C136" s="102" t="s">
        <v>64</v>
      </c>
      <c r="D136" s="103" t="s">
        <v>65</v>
      </c>
      <c r="E136" s="211" t="str">
        <f t="shared" si="8"/>
        <v>238</v>
      </c>
      <c r="F136" s="212" t="str">
        <f t="shared" si="9"/>
        <v>ΧΙΟΣ</v>
      </c>
      <c r="G136" s="232" t="str">
        <f t="shared" ref="G136:G176" si="10">CONCATENATE(E136,"Α")</f>
        <v>238Α</v>
      </c>
      <c r="H136" s="135" t="s">
        <v>6</v>
      </c>
      <c r="I136" s="136" t="s">
        <v>9</v>
      </c>
      <c r="J136" s="286">
        <v>3</v>
      </c>
      <c r="K136" s="278"/>
      <c r="L136" s="287">
        <v>1</v>
      </c>
      <c r="M136" s="287"/>
      <c r="N136" s="289" t="s">
        <v>167</v>
      </c>
    </row>
    <row r="137" spans="1:14" ht="12" customHeight="1" thickTop="1" x14ac:dyDescent="0.2">
      <c r="A137" s="5" t="s">
        <v>50</v>
      </c>
      <c r="B137" s="6" t="str">
        <f t="shared" si="7"/>
        <v>239</v>
      </c>
      <c r="C137" s="291" t="s">
        <v>67</v>
      </c>
      <c r="D137" s="195" t="s">
        <v>66</v>
      </c>
      <c r="E137" s="281" t="str">
        <f t="shared" si="8"/>
        <v>239</v>
      </c>
      <c r="F137" s="282" t="str">
        <f t="shared" si="9"/>
        <v>ΚΥΚΛΑΔΕΣ</v>
      </c>
      <c r="G137" s="106" t="str">
        <f t="shared" si="10"/>
        <v>239Α</v>
      </c>
      <c r="H137" s="246" t="s">
        <v>3</v>
      </c>
      <c r="I137" s="247" t="s">
        <v>8</v>
      </c>
      <c r="J137" s="292">
        <v>3</v>
      </c>
      <c r="K137" s="254"/>
      <c r="L137" s="293"/>
      <c r="M137" s="293">
        <v>1</v>
      </c>
      <c r="N137" s="294" t="s">
        <v>174</v>
      </c>
    </row>
    <row r="138" spans="1:14" ht="12" customHeight="1" x14ac:dyDescent="0.2">
      <c r="A138" s="5" t="s">
        <v>50</v>
      </c>
      <c r="B138" s="6" t="str">
        <f t="shared" si="7"/>
        <v>239</v>
      </c>
      <c r="C138" s="295" t="s">
        <v>67</v>
      </c>
      <c r="D138" s="103" t="s">
        <v>66</v>
      </c>
      <c r="E138" s="173" t="str">
        <f t="shared" si="8"/>
        <v>239</v>
      </c>
      <c r="F138" s="115" t="str">
        <f t="shared" si="9"/>
        <v>ΚΥΚΛΑΔΕΣ</v>
      </c>
      <c r="G138" s="116" t="str">
        <f t="shared" si="10"/>
        <v>239Α</v>
      </c>
      <c r="H138" s="117" t="s">
        <v>3</v>
      </c>
      <c r="I138" s="119" t="s">
        <v>9</v>
      </c>
      <c r="J138" s="257">
        <v>2</v>
      </c>
      <c r="K138" s="258"/>
      <c r="L138" s="260">
        <v>1</v>
      </c>
      <c r="M138" s="260"/>
      <c r="N138" s="261" t="s">
        <v>174</v>
      </c>
    </row>
    <row r="139" spans="1:14" ht="12" customHeight="1" x14ac:dyDescent="0.2">
      <c r="A139" s="5" t="s">
        <v>50</v>
      </c>
      <c r="B139" s="6" t="str">
        <f t="shared" si="7"/>
        <v>239</v>
      </c>
      <c r="C139" s="295" t="s">
        <v>67</v>
      </c>
      <c r="D139" s="103" t="s">
        <v>66</v>
      </c>
      <c r="E139" s="173" t="str">
        <f t="shared" si="8"/>
        <v>239</v>
      </c>
      <c r="F139" s="115" t="str">
        <f t="shared" si="9"/>
        <v>ΚΥΚΛΑΔΕΣ</v>
      </c>
      <c r="G139" s="116" t="str">
        <f t="shared" si="10"/>
        <v>239Α</v>
      </c>
      <c r="H139" s="117" t="s">
        <v>4</v>
      </c>
      <c r="I139" s="119" t="s">
        <v>8</v>
      </c>
      <c r="J139" s="257">
        <v>0</v>
      </c>
      <c r="K139" s="258"/>
      <c r="L139" s="260"/>
      <c r="M139" s="260">
        <v>0</v>
      </c>
      <c r="N139" s="261" t="s">
        <v>174</v>
      </c>
    </row>
    <row r="140" spans="1:14" ht="12" customHeight="1" x14ac:dyDescent="0.2">
      <c r="A140" s="5" t="s">
        <v>50</v>
      </c>
      <c r="B140" s="6" t="str">
        <f t="shared" si="7"/>
        <v>239</v>
      </c>
      <c r="C140" s="295" t="s">
        <v>67</v>
      </c>
      <c r="D140" s="103" t="s">
        <v>66</v>
      </c>
      <c r="E140" s="173" t="str">
        <f t="shared" si="8"/>
        <v>239</v>
      </c>
      <c r="F140" s="115" t="str">
        <f t="shared" si="9"/>
        <v>ΚΥΚΛΑΔΕΣ</v>
      </c>
      <c r="G140" s="116" t="str">
        <f t="shared" si="10"/>
        <v>239Α</v>
      </c>
      <c r="H140" s="117" t="s">
        <v>4</v>
      </c>
      <c r="I140" s="119" t="s">
        <v>9</v>
      </c>
      <c r="J140" s="257">
        <v>6</v>
      </c>
      <c r="K140" s="258"/>
      <c r="L140" s="260">
        <v>1</v>
      </c>
      <c r="M140" s="260"/>
      <c r="N140" s="261" t="s">
        <v>174</v>
      </c>
    </row>
    <row r="141" spans="1:14" ht="12" customHeight="1" x14ac:dyDescent="0.2">
      <c r="A141" s="5" t="s">
        <v>50</v>
      </c>
      <c r="B141" s="6" t="str">
        <f t="shared" si="7"/>
        <v>239</v>
      </c>
      <c r="C141" s="295" t="s">
        <v>67</v>
      </c>
      <c r="D141" s="296" t="s">
        <v>66</v>
      </c>
      <c r="E141" s="173" t="str">
        <f t="shared" si="8"/>
        <v>239</v>
      </c>
      <c r="F141" s="115" t="str">
        <f t="shared" si="9"/>
        <v>ΚΥΚΛΑΔΕΣ</v>
      </c>
      <c r="G141" s="116" t="str">
        <f t="shared" si="10"/>
        <v>239Α</v>
      </c>
      <c r="H141" s="117" t="s">
        <v>5</v>
      </c>
      <c r="I141" s="119" t="s">
        <v>8</v>
      </c>
      <c r="J141" s="257">
        <v>0</v>
      </c>
      <c r="K141" s="258">
        <f>SUM(J137:J146)</f>
        <v>25</v>
      </c>
      <c r="L141" s="260"/>
      <c r="M141" s="260"/>
      <c r="N141" s="269" t="s">
        <v>174</v>
      </c>
    </row>
    <row r="142" spans="1:14" ht="12" customHeight="1" x14ac:dyDescent="0.2">
      <c r="A142" s="5" t="s">
        <v>50</v>
      </c>
      <c r="B142" s="6" t="str">
        <f t="shared" si="7"/>
        <v>239</v>
      </c>
      <c r="C142" s="295" t="s">
        <v>67</v>
      </c>
      <c r="D142" s="103" t="s">
        <v>66</v>
      </c>
      <c r="E142" s="173" t="str">
        <f t="shared" si="8"/>
        <v>239</v>
      </c>
      <c r="F142" s="115" t="str">
        <f t="shared" si="9"/>
        <v>ΚΥΚΛΑΔΕΣ</v>
      </c>
      <c r="G142" s="116" t="str">
        <f t="shared" si="10"/>
        <v>239Α</v>
      </c>
      <c r="H142" s="117" t="s">
        <v>5</v>
      </c>
      <c r="I142" s="119" t="s">
        <v>9</v>
      </c>
      <c r="J142" s="257">
        <v>1</v>
      </c>
      <c r="K142" s="258"/>
      <c r="L142" s="260">
        <v>1</v>
      </c>
      <c r="M142" s="260"/>
      <c r="N142" s="261" t="s">
        <v>174</v>
      </c>
    </row>
    <row r="143" spans="1:14" ht="12" customHeight="1" x14ac:dyDescent="0.2">
      <c r="A143" s="5" t="s">
        <v>50</v>
      </c>
      <c r="B143" s="6" t="str">
        <f t="shared" si="7"/>
        <v>239</v>
      </c>
      <c r="C143" s="295" t="s">
        <v>67</v>
      </c>
      <c r="D143" s="103" t="s">
        <v>66</v>
      </c>
      <c r="E143" s="173" t="str">
        <f t="shared" si="8"/>
        <v>239</v>
      </c>
      <c r="F143" s="115" t="str">
        <f t="shared" si="9"/>
        <v>ΚΥΚΛΑΔΕΣ</v>
      </c>
      <c r="G143" s="116" t="str">
        <f t="shared" si="10"/>
        <v>239Α</v>
      </c>
      <c r="H143" s="117" t="s">
        <v>7</v>
      </c>
      <c r="I143" s="119" t="s">
        <v>8</v>
      </c>
      <c r="J143" s="257">
        <v>0</v>
      </c>
      <c r="K143" s="258"/>
      <c r="L143" s="297"/>
      <c r="M143" s="297">
        <v>0</v>
      </c>
      <c r="N143" s="261" t="s">
        <v>174</v>
      </c>
    </row>
    <row r="144" spans="1:14" ht="12" customHeight="1" x14ac:dyDescent="0.2">
      <c r="A144" s="5" t="s">
        <v>50</v>
      </c>
      <c r="B144" s="6" t="str">
        <f t="shared" si="7"/>
        <v>239</v>
      </c>
      <c r="C144" s="295" t="s">
        <v>67</v>
      </c>
      <c r="D144" s="103" t="s">
        <v>66</v>
      </c>
      <c r="E144" s="173" t="str">
        <f t="shared" si="8"/>
        <v>239</v>
      </c>
      <c r="F144" s="115" t="str">
        <f t="shared" si="9"/>
        <v>ΚΥΚΛΑΔΕΣ</v>
      </c>
      <c r="G144" s="116" t="str">
        <f t="shared" si="10"/>
        <v>239Α</v>
      </c>
      <c r="H144" s="117" t="s">
        <v>7</v>
      </c>
      <c r="I144" s="119" t="s">
        <v>9</v>
      </c>
      <c r="J144" s="257">
        <v>7</v>
      </c>
      <c r="K144" s="258"/>
      <c r="L144" s="298">
        <v>1</v>
      </c>
      <c r="M144" s="260"/>
      <c r="N144" s="261" t="s">
        <v>174</v>
      </c>
    </row>
    <row r="145" spans="1:14" ht="12" customHeight="1" x14ac:dyDescent="0.2">
      <c r="A145" s="5" t="s">
        <v>50</v>
      </c>
      <c r="B145" s="6" t="str">
        <f t="shared" si="7"/>
        <v>239</v>
      </c>
      <c r="C145" s="295" t="s">
        <v>67</v>
      </c>
      <c r="D145" s="103" t="s">
        <v>66</v>
      </c>
      <c r="E145" s="173" t="str">
        <f t="shared" si="8"/>
        <v>239</v>
      </c>
      <c r="F145" s="133" t="str">
        <f t="shared" si="9"/>
        <v>ΚΥΚΛΑΔΕΣ</v>
      </c>
      <c r="G145" s="116" t="str">
        <f t="shared" si="10"/>
        <v>239Α</v>
      </c>
      <c r="H145" s="135" t="s">
        <v>6</v>
      </c>
      <c r="I145" s="136" t="s">
        <v>8</v>
      </c>
      <c r="J145" s="286">
        <v>0</v>
      </c>
      <c r="K145" s="275"/>
      <c r="L145" s="287"/>
      <c r="M145" s="287">
        <v>0</v>
      </c>
      <c r="N145" s="289" t="s">
        <v>174</v>
      </c>
    </row>
    <row r="146" spans="1:14" ht="12" customHeight="1" thickBot="1" x14ac:dyDescent="0.25">
      <c r="A146" s="5" t="s">
        <v>50</v>
      </c>
      <c r="B146" s="6" t="str">
        <f t="shared" ref="B146:B209" si="11">LEFT(A146,3)</f>
        <v>239</v>
      </c>
      <c r="C146" s="295" t="s">
        <v>67</v>
      </c>
      <c r="D146" s="103" t="s">
        <v>66</v>
      </c>
      <c r="E146" s="173" t="str">
        <f t="shared" si="8"/>
        <v>239</v>
      </c>
      <c r="F146" s="133" t="str">
        <f t="shared" si="9"/>
        <v>ΚΥΚΛΑΔΕΣ</v>
      </c>
      <c r="G146" s="134" t="str">
        <f t="shared" si="10"/>
        <v>239Α</v>
      </c>
      <c r="H146" s="213" t="s">
        <v>6</v>
      </c>
      <c r="I146" s="214" t="s">
        <v>9</v>
      </c>
      <c r="J146" s="277">
        <v>6</v>
      </c>
      <c r="K146" s="278"/>
      <c r="L146" s="279">
        <v>1</v>
      </c>
      <c r="M146" s="279"/>
      <c r="N146" s="280" t="s">
        <v>174</v>
      </c>
    </row>
    <row r="147" spans="1:14" ht="12" customHeight="1" thickTop="1" x14ac:dyDescent="0.2">
      <c r="A147" s="5" t="s">
        <v>51</v>
      </c>
      <c r="B147" s="6" t="str">
        <f t="shared" si="11"/>
        <v>244</v>
      </c>
      <c r="C147" s="295" t="s">
        <v>67</v>
      </c>
      <c r="D147" s="299" t="s">
        <v>101</v>
      </c>
      <c r="E147" s="271" t="str">
        <f t="shared" si="8"/>
        <v>244</v>
      </c>
      <c r="F147" s="300" t="str">
        <f t="shared" si="9"/>
        <v>ΔΩΔ/ΝΗΣΟΥ (ΡΟΔΟΣ)</v>
      </c>
      <c r="G147" s="144" t="str">
        <f t="shared" si="10"/>
        <v>244Α</v>
      </c>
      <c r="H147" s="246" t="s">
        <v>3</v>
      </c>
      <c r="I147" s="247" t="s">
        <v>8</v>
      </c>
      <c r="J147" s="248">
        <v>1</v>
      </c>
      <c r="K147" s="148"/>
      <c r="L147" s="301"/>
      <c r="M147" s="301">
        <v>1</v>
      </c>
      <c r="N147" s="250" t="s">
        <v>224</v>
      </c>
    </row>
    <row r="148" spans="1:14" ht="12" customHeight="1" x14ac:dyDescent="0.2">
      <c r="A148" s="5" t="s">
        <v>51</v>
      </c>
      <c r="B148" s="6" t="str">
        <f t="shared" si="11"/>
        <v>244</v>
      </c>
      <c r="C148" s="295" t="s">
        <v>67</v>
      </c>
      <c r="D148" s="302" t="s">
        <v>101</v>
      </c>
      <c r="E148" s="173" t="str">
        <f t="shared" si="8"/>
        <v>244</v>
      </c>
      <c r="F148" s="115" t="str">
        <f t="shared" si="9"/>
        <v>ΔΩΔ/ΝΗΣΟΥ (ΡΟΔΟΣ)</v>
      </c>
      <c r="G148" s="116" t="str">
        <f t="shared" si="10"/>
        <v>244Α</v>
      </c>
      <c r="H148" s="117" t="s">
        <v>3</v>
      </c>
      <c r="I148" s="119" t="s">
        <v>9</v>
      </c>
      <c r="J148" s="152">
        <v>3</v>
      </c>
      <c r="K148" s="153"/>
      <c r="L148" s="154">
        <v>1</v>
      </c>
      <c r="M148" s="154"/>
      <c r="N148" s="169" t="s">
        <v>224</v>
      </c>
    </row>
    <row r="149" spans="1:14" ht="12" customHeight="1" x14ac:dyDescent="0.2">
      <c r="A149" s="5" t="s">
        <v>51</v>
      </c>
      <c r="B149" s="6" t="str">
        <f t="shared" si="11"/>
        <v>244</v>
      </c>
      <c r="C149" s="295" t="s">
        <v>67</v>
      </c>
      <c r="D149" s="302" t="s">
        <v>101</v>
      </c>
      <c r="E149" s="173" t="str">
        <f t="shared" si="8"/>
        <v>244</v>
      </c>
      <c r="F149" s="105" t="str">
        <f t="shared" si="9"/>
        <v>ΔΩΔ/ΝΗΣΟΥ (ΡΟΔΟΣ)</v>
      </c>
      <c r="G149" s="116" t="str">
        <f t="shared" si="10"/>
        <v>244Α</v>
      </c>
      <c r="H149" s="107" t="s">
        <v>4</v>
      </c>
      <c r="I149" s="108" t="s">
        <v>8</v>
      </c>
      <c r="J149" s="201">
        <v>4</v>
      </c>
      <c r="K149" s="153"/>
      <c r="L149" s="297"/>
      <c r="M149" s="297">
        <v>1</v>
      </c>
      <c r="N149" s="204" t="s">
        <v>224</v>
      </c>
    </row>
    <row r="150" spans="1:14" ht="12" customHeight="1" x14ac:dyDescent="0.2">
      <c r="A150" s="5" t="s">
        <v>51</v>
      </c>
      <c r="B150" s="6" t="str">
        <f t="shared" si="11"/>
        <v>244</v>
      </c>
      <c r="C150" s="295" t="s">
        <v>67</v>
      </c>
      <c r="D150" s="302" t="s">
        <v>101</v>
      </c>
      <c r="E150" s="173" t="str">
        <f t="shared" si="8"/>
        <v>244</v>
      </c>
      <c r="F150" s="105" t="str">
        <f t="shared" si="9"/>
        <v>ΔΩΔ/ΝΗΣΟΥ (ΡΟΔΟΣ)</v>
      </c>
      <c r="G150" s="116" t="str">
        <f t="shared" si="10"/>
        <v>244Α</v>
      </c>
      <c r="H150" s="107" t="s">
        <v>4</v>
      </c>
      <c r="I150" s="108" t="s">
        <v>9</v>
      </c>
      <c r="J150" s="201">
        <v>5</v>
      </c>
      <c r="K150" s="153"/>
      <c r="L150" s="297">
        <v>1</v>
      </c>
      <c r="M150" s="297"/>
      <c r="N150" s="204" t="s">
        <v>224</v>
      </c>
    </row>
    <row r="151" spans="1:14" ht="12" customHeight="1" x14ac:dyDescent="0.2">
      <c r="A151" s="5" t="s">
        <v>51</v>
      </c>
      <c r="B151" s="6" t="str">
        <f t="shared" si="11"/>
        <v>244</v>
      </c>
      <c r="C151" s="295" t="s">
        <v>67</v>
      </c>
      <c r="D151" s="302" t="s">
        <v>101</v>
      </c>
      <c r="E151" s="173" t="str">
        <f t="shared" si="8"/>
        <v>244</v>
      </c>
      <c r="F151" s="115" t="str">
        <f t="shared" si="9"/>
        <v>ΔΩΔ/ΝΗΣΟΥ (ΡΟΔΟΣ)</v>
      </c>
      <c r="G151" s="116" t="str">
        <f t="shared" si="10"/>
        <v>244Α</v>
      </c>
      <c r="H151" s="117" t="s">
        <v>5</v>
      </c>
      <c r="I151" s="119" t="s">
        <v>8</v>
      </c>
      <c r="J151" s="152">
        <v>65</v>
      </c>
      <c r="K151" s="153"/>
      <c r="L151" s="154"/>
      <c r="M151" s="303">
        <v>6</v>
      </c>
      <c r="N151" s="155" t="s">
        <v>224</v>
      </c>
    </row>
    <row r="152" spans="1:14" ht="12" customHeight="1" x14ac:dyDescent="0.2">
      <c r="A152" s="5" t="s">
        <v>51</v>
      </c>
      <c r="B152" s="6" t="str">
        <f t="shared" si="11"/>
        <v>244</v>
      </c>
      <c r="C152" s="295" t="s">
        <v>67</v>
      </c>
      <c r="D152" s="302" t="s">
        <v>101</v>
      </c>
      <c r="E152" s="173" t="str">
        <f t="shared" si="8"/>
        <v>244</v>
      </c>
      <c r="F152" s="115" t="str">
        <f t="shared" si="9"/>
        <v>ΔΩΔ/ΝΗΣΟΥ (ΡΟΔΟΣ)</v>
      </c>
      <c r="G152" s="116" t="str">
        <f t="shared" si="10"/>
        <v>244Α</v>
      </c>
      <c r="H152" s="117" t="s">
        <v>5</v>
      </c>
      <c r="I152" s="119" t="s">
        <v>9</v>
      </c>
      <c r="J152" s="152">
        <v>103</v>
      </c>
      <c r="K152" s="153">
        <f>SUM(J147:J156)</f>
        <v>216</v>
      </c>
      <c r="L152" s="154">
        <v>7</v>
      </c>
      <c r="M152" s="154"/>
      <c r="N152" s="169" t="s">
        <v>224</v>
      </c>
    </row>
    <row r="153" spans="1:14" ht="12" customHeight="1" x14ac:dyDescent="0.2">
      <c r="A153" s="5" t="s">
        <v>51</v>
      </c>
      <c r="B153" s="6" t="str">
        <f t="shared" si="11"/>
        <v>244</v>
      </c>
      <c r="C153" s="295" t="s">
        <v>67</v>
      </c>
      <c r="D153" s="302" t="s">
        <v>101</v>
      </c>
      <c r="E153" s="173" t="str">
        <f t="shared" si="8"/>
        <v>244</v>
      </c>
      <c r="F153" s="115" t="str">
        <f t="shared" si="9"/>
        <v>ΔΩΔ/ΝΗΣΟΥ (ΡΟΔΟΣ)</v>
      </c>
      <c r="G153" s="116" t="str">
        <f t="shared" si="10"/>
        <v>244Α</v>
      </c>
      <c r="H153" s="117" t="s">
        <v>7</v>
      </c>
      <c r="I153" s="119" t="s">
        <v>8</v>
      </c>
      <c r="J153" s="152">
        <v>3</v>
      </c>
      <c r="K153" s="153"/>
      <c r="L153" s="154"/>
      <c r="M153" s="154">
        <v>1</v>
      </c>
      <c r="N153" s="169" t="s">
        <v>224</v>
      </c>
    </row>
    <row r="154" spans="1:14" ht="12" customHeight="1" x14ac:dyDescent="0.2">
      <c r="A154" s="5" t="s">
        <v>51</v>
      </c>
      <c r="B154" s="6" t="str">
        <f t="shared" si="11"/>
        <v>244</v>
      </c>
      <c r="C154" s="304" t="s">
        <v>67</v>
      </c>
      <c r="D154" s="302" t="s">
        <v>101</v>
      </c>
      <c r="E154" s="173" t="str">
        <f t="shared" si="8"/>
        <v>244</v>
      </c>
      <c r="F154" s="115" t="str">
        <f t="shared" si="9"/>
        <v>ΔΩΔ/ΝΗΣΟΥ (ΡΟΔΟΣ)</v>
      </c>
      <c r="G154" s="116" t="str">
        <f t="shared" si="10"/>
        <v>244Α</v>
      </c>
      <c r="H154" s="117" t="s">
        <v>7</v>
      </c>
      <c r="I154" s="119" t="s">
        <v>9</v>
      </c>
      <c r="J154" s="152">
        <v>9</v>
      </c>
      <c r="K154" s="153"/>
      <c r="L154" s="154">
        <v>1</v>
      </c>
      <c r="M154" s="154"/>
      <c r="N154" s="169" t="s">
        <v>224</v>
      </c>
    </row>
    <row r="155" spans="1:14" ht="12" customHeight="1" x14ac:dyDescent="0.2">
      <c r="A155" s="5" t="s">
        <v>51</v>
      </c>
      <c r="B155" s="6" t="str">
        <f t="shared" si="11"/>
        <v>244</v>
      </c>
      <c r="C155" s="295" t="s">
        <v>67</v>
      </c>
      <c r="D155" s="302" t="s">
        <v>101</v>
      </c>
      <c r="E155" s="173" t="str">
        <f t="shared" si="8"/>
        <v>244</v>
      </c>
      <c r="F155" s="115" t="str">
        <f t="shared" si="9"/>
        <v>ΔΩΔ/ΝΗΣΟΥ (ΡΟΔΟΣ)</v>
      </c>
      <c r="G155" s="116" t="str">
        <f t="shared" si="10"/>
        <v>244Α</v>
      </c>
      <c r="H155" s="117" t="s">
        <v>6</v>
      </c>
      <c r="I155" s="119" t="s">
        <v>8</v>
      </c>
      <c r="J155" s="166">
        <v>7</v>
      </c>
      <c r="K155" s="170"/>
      <c r="L155" s="168"/>
      <c r="M155" s="168">
        <v>1</v>
      </c>
      <c r="N155" s="169" t="s">
        <v>224</v>
      </c>
    </row>
    <row r="156" spans="1:14" ht="12" customHeight="1" thickBot="1" x14ac:dyDescent="0.25">
      <c r="A156" s="5" t="s">
        <v>51</v>
      </c>
      <c r="B156" s="6" t="str">
        <f t="shared" si="11"/>
        <v>244</v>
      </c>
      <c r="C156" s="295" t="s">
        <v>67</v>
      </c>
      <c r="D156" s="302" t="s">
        <v>101</v>
      </c>
      <c r="E156" s="211" t="str">
        <f t="shared" si="8"/>
        <v>244</v>
      </c>
      <c r="F156" s="212" t="str">
        <f t="shared" si="9"/>
        <v>ΔΩΔ/ΝΗΣΟΥ (ΡΟΔΟΣ)</v>
      </c>
      <c r="G156" s="232" t="str">
        <f t="shared" si="10"/>
        <v>244Α</v>
      </c>
      <c r="H156" s="117" t="s">
        <v>6</v>
      </c>
      <c r="I156" s="119" t="s">
        <v>9</v>
      </c>
      <c r="J156" s="166">
        <v>16</v>
      </c>
      <c r="K156" s="216"/>
      <c r="L156" s="168">
        <v>1</v>
      </c>
      <c r="M156" s="168"/>
      <c r="N156" s="169" t="s">
        <v>224</v>
      </c>
    </row>
    <row r="157" spans="1:14" ht="12" customHeight="1" thickTop="1" x14ac:dyDescent="0.2">
      <c r="A157" s="5" t="s">
        <v>52</v>
      </c>
      <c r="B157" s="6" t="str">
        <f t="shared" si="11"/>
        <v>245</v>
      </c>
      <c r="C157" s="295" t="s">
        <v>67</v>
      </c>
      <c r="D157" s="302" t="s">
        <v>101</v>
      </c>
      <c r="E157" s="281" t="str">
        <f t="shared" si="8"/>
        <v>245</v>
      </c>
      <c r="F157" s="282" t="str">
        <f t="shared" si="9"/>
        <v>ΔΩΔ/ΝΗΣΟΥ (ΚΩΣ)</v>
      </c>
      <c r="G157" s="106" t="str">
        <f t="shared" si="10"/>
        <v>245Α</v>
      </c>
      <c r="H157" s="246" t="s">
        <v>3</v>
      </c>
      <c r="I157" s="247" t="s">
        <v>8</v>
      </c>
      <c r="J157" s="248">
        <v>1</v>
      </c>
      <c r="K157" s="148"/>
      <c r="L157" s="301"/>
      <c r="M157" s="301">
        <v>1</v>
      </c>
      <c r="N157" s="250" t="s">
        <v>204</v>
      </c>
    </row>
    <row r="158" spans="1:14" ht="12" customHeight="1" x14ac:dyDescent="0.2">
      <c r="A158" s="5" t="s">
        <v>52</v>
      </c>
      <c r="B158" s="6" t="str">
        <f t="shared" si="11"/>
        <v>245</v>
      </c>
      <c r="C158" s="295" t="s">
        <v>67</v>
      </c>
      <c r="D158" s="302" t="s">
        <v>101</v>
      </c>
      <c r="E158" s="173" t="str">
        <f t="shared" si="8"/>
        <v>245</v>
      </c>
      <c r="F158" s="115" t="str">
        <f t="shared" si="9"/>
        <v>ΔΩΔ/ΝΗΣΟΥ (ΚΩΣ)</v>
      </c>
      <c r="G158" s="116" t="str">
        <f t="shared" si="10"/>
        <v>245Α</v>
      </c>
      <c r="H158" s="117" t="s">
        <v>3</v>
      </c>
      <c r="I158" s="119" t="s">
        <v>9</v>
      </c>
      <c r="J158" s="152">
        <v>2</v>
      </c>
      <c r="K158" s="153"/>
      <c r="L158" s="154">
        <v>1</v>
      </c>
      <c r="M158" s="154"/>
      <c r="N158" s="169" t="s">
        <v>204</v>
      </c>
    </row>
    <row r="159" spans="1:14" ht="12" customHeight="1" x14ac:dyDescent="0.2">
      <c r="A159" s="5" t="s">
        <v>52</v>
      </c>
      <c r="B159" s="6" t="str">
        <f t="shared" si="11"/>
        <v>245</v>
      </c>
      <c r="C159" s="295" t="s">
        <v>67</v>
      </c>
      <c r="D159" s="302" t="s">
        <v>101</v>
      </c>
      <c r="E159" s="173" t="str">
        <f t="shared" si="8"/>
        <v>245</v>
      </c>
      <c r="F159" s="115" t="str">
        <f t="shared" si="9"/>
        <v>ΔΩΔ/ΝΗΣΟΥ (ΚΩΣ)</v>
      </c>
      <c r="G159" s="116" t="str">
        <f t="shared" si="10"/>
        <v>245Α</v>
      </c>
      <c r="H159" s="117" t="s">
        <v>4</v>
      </c>
      <c r="I159" s="119" t="s">
        <v>8</v>
      </c>
      <c r="J159" s="257">
        <v>0</v>
      </c>
      <c r="K159" s="258"/>
      <c r="L159" s="260"/>
      <c r="M159" s="260">
        <v>0</v>
      </c>
      <c r="N159" s="261" t="s">
        <v>204</v>
      </c>
    </row>
    <row r="160" spans="1:14" ht="12" customHeight="1" x14ac:dyDescent="0.2">
      <c r="A160" s="5" t="s">
        <v>52</v>
      </c>
      <c r="B160" s="6" t="str">
        <f t="shared" si="11"/>
        <v>245</v>
      </c>
      <c r="C160" s="295" t="s">
        <v>67</v>
      </c>
      <c r="D160" s="302" t="s">
        <v>101</v>
      </c>
      <c r="E160" s="173" t="str">
        <f t="shared" si="8"/>
        <v>245</v>
      </c>
      <c r="F160" s="115" t="str">
        <f t="shared" si="9"/>
        <v>ΔΩΔ/ΝΗΣΟΥ (ΚΩΣ)</v>
      </c>
      <c r="G160" s="116" t="str">
        <f t="shared" si="10"/>
        <v>245Α</v>
      </c>
      <c r="H160" s="117" t="s">
        <v>4</v>
      </c>
      <c r="I160" s="119" t="s">
        <v>9</v>
      </c>
      <c r="J160" s="257">
        <v>3</v>
      </c>
      <c r="K160" s="258"/>
      <c r="L160" s="260">
        <v>1</v>
      </c>
      <c r="M160" s="260"/>
      <c r="N160" s="261" t="s">
        <v>204</v>
      </c>
    </row>
    <row r="161" spans="1:14" ht="12" customHeight="1" x14ac:dyDescent="0.2">
      <c r="A161" s="5" t="s">
        <v>52</v>
      </c>
      <c r="B161" s="6" t="str">
        <f t="shared" si="11"/>
        <v>245</v>
      </c>
      <c r="C161" s="295" t="s">
        <v>67</v>
      </c>
      <c r="D161" s="305" t="s">
        <v>101</v>
      </c>
      <c r="E161" s="173" t="str">
        <f t="shared" ref="E161:E224" si="12">B161</f>
        <v>245</v>
      </c>
      <c r="F161" s="115" t="str">
        <f t="shared" si="9"/>
        <v>ΔΩΔ/ΝΗΣΟΥ (ΚΩΣ)</v>
      </c>
      <c r="G161" s="116" t="str">
        <f t="shared" si="10"/>
        <v>245Α</v>
      </c>
      <c r="H161" s="117" t="s">
        <v>5</v>
      </c>
      <c r="I161" s="119" t="s">
        <v>8</v>
      </c>
      <c r="J161" s="257">
        <v>39</v>
      </c>
      <c r="K161" s="258">
        <f>SUM(J157:J166)</f>
        <v>97</v>
      </c>
      <c r="L161" s="260"/>
      <c r="M161" s="260">
        <v>4</v>
      </c>
      <c r="N161" s="269" t="s">
        <v>204</v>
      </c>
    </row>
    <row r="162" spans="1:14" ht="12" customHeight="1" x14ac:dyDescent="0.2">
      <c r="A162" s="5" t="s">
        <v>52</v>
      </c>
      <c r="B162" s="6" t="str">
        <f t="shared" si="11"/>
        <v>245</v>
      </c>
      <c r="C162" s="295" t="s">
        <v>67</v>
      </c>
      <c r="D162" s="302" t="s">
        <v>101</v>
      </c>
      <c r="E162" s="173" t="str">
        <f t="shared" si="12"/>
        <v>245</v>
      </c>
      <c r="F162" s="115" t="str">
        <f t="shared" si="9"/>
        <v>ΔΩΔ/ΝΗΣΟΥ (ΚΩΣ)</v>
      </c>
      <c r="G162" s="116" t="str">
        <f t="shared" si="10"/>
        <v>245Α</v>
      </c>
      <c r="H162" s="117" t="s">
        <v>5</v>
      </c>
      <c r="I162" s="119" t="s">
        <v>9</v>
      </c>
      <c r="J162" s="257">
        <v>42</v>
      </c>
      <c r="K162" s="258"/>
      <c r="L162" s="260">
        <v>4</v>
      </c>
      <c r="M162" s="260"/>
      <c r="N162" s="261" t="s">
        <v>204</v>
      </c>
    </row>
    <row r="163" spans="1:14" ht="12" customHeight="1" x14ac:dyDescent="0.2">
      <c r="A163" s="5" t="s">
        <v>52</v>
      </c>
      <c r="B163" s="6" t="str">
        <f t="shared" si="11"/>
        <v>245</v>
      </c>
      <c r="C163" s="295" t="s">
        <v>67</v>
      </c>
      <c r="D163" s="302" t="s">
        <v>101</v>
      </c>
      <c r="E163" s="173" t="str">
        <f t="shared" si="12"/>
        <v>245</v>
      </c>
      <c r="F163" s="115" t="str">
        <f t="shared" si="9"/>
        <v>ΔΩΔ/ΝΗΣΟΥ (ΚΩΣ)</v>
      </c>
      <c r="G163" s="116" t="str">
        <f t="shared" si="10"/>
        <v>245Α</v>
      </c>
      <c r="H163" s="117" t="s">
        <v>7</v>
      </c>
      <c r="I163" s="119" t="s">
        <v>8</v>
      </c>
      <c r="J163" s="257">
        <v>1</v>
      </c>
      <c r="K163" s="258"/>
      <c r="L163" s="297"/>
      <c r="M163" s="297" t="s">
        <v>154</v>
      </c>
      <c r="N163" s="261" t="s">
        <v>204</v>
      </c>
    </row>
    <row r="164" spans="1:14" ht="12" customHeight="1" x14ac:dyDescent="0.2">
      <c r="A164" s="5" t="s">
        <v>52</v>
      </c>
      <c r="B164" s="6" t="str">
        <f t="shared" si="11"/>
        <v>245</v>
      </c>
      <c r="C164" s="295" t="s">
        <v>67</v>
      </c>
      <c r="D164" s="302" t="s">
        <v>101</v>
      </c>
      <c r="E164" s="173" t="str">
        <f t="shared" si="12"/>
        <v>245</v>
      </c>
      <c r="F164" s="115" t="str">
        <f t="shared" si="9"/>
        <v>ΔΩΔ/ΝΗΣΟΥ (ΚΩΣ)</v>
      </c>
      <c r="G164" s="116" t="str">
        <f t="shared" si="10"/>
        <v>245Α</v>
      </c>
      <c r="H164" s="117" t="s">
        <v>7</v>
      </c>
      <c r="I164" s="119" t="s">
        <v>9</v>
      </c>
      <c r="J164" s="257">
        <v>2</v>
      </c>
      <c r="K164" s="258"/>
      <c r="L164" s="297" t="s">
        <v>154</v>
      </c>
      <c r="M164" s="260"/>
      <c r="N164" s="261" t="s">
        <v>204</v>
      </c>
    </row>
    <row r="165" spans="1:14" ht="12" customHeight="1" x14ac:dyDescent="0.2">
      <c r="A165" s="5" t="s">
        <v>52</v>
      </c>
      <c r="B165" s="6" t="str">
        <f t="shared" si="11"/>
        <v>245</v>
      </c>
      <c r="C165" s="295" t="s">
        <v>67</v>
      </c>
      <c r="D165" s="302" t="s">
        <v>101</v>
      </c>
      <c r="E165" s="173" t="str">
        <f t="shared" si="12"/>
        <v>245</v>
      </c>
      <c r="F165" s="133" t="str">
        <f t="shared" si="9"/>
        <v>ΔΩΔ/ΝΗΣΟΥ (ΚΩΣ)</v>
      </c>
      <c r="G165" s="116" t="str">
        <f t="shared" si="10"/>
        <v>245Α</v>
      </c>
      <c r="H165" s="135" t="s">
        <v>6</v>
      </c>
      <c r="I165" s="136" t="s">
        <v>8</v>
      </c>
      <c r="J165" s="286">
        <v>1</v>
      </c>
      <c r="K165" s="275"/>
      <c r="L165" s="287"/>
      <c r="M165" s="287">
        <v>1</v>
      </c>
      <c r="N165" s="289" t="s">
        <v>204</v>
      </c>
    </row>
    <row r="166" spans="1:14" ht="12" customHeight="1" thickBot="1" x14ac:dyDescent="0.25">
      <c r="A166" s="5" t="s">
        <v>52</v>
      </c>
      <c r="B166" s="6" t="str">
        <f t="shared" si="11"/>
        <v>245</v>
      </c>
      <c r="C166" s="295" t="s">
        <v>67</v>
      </c>
      <c r="D166" s="302" t="s">
        <v>101</v>
      </c>
      <c r="E166" s="173" t="str">
        <f t="shared" si="12"/>
        <v>245</v>
      </c>
      <c r="F166" s="133" t="str">
        <f t="shared" si="9"/>
        <v>ΔΩΔ/ΝΗΣΟΥ (ΚΩΣ)</v>
      </c>
      <c r="G166" s="134" t="str">
        <f t="shared" si="10"/>
        <v>245Α</v>
      </c>
      <c r="H166" s="213" t="s">
        <v>6</v>
      </c>
      <c r="I166" s="214" t="s">
        <v>9</v>
      </c>
      <c r="J166" s="277">
        <v>6</v>
      </c>
      <c r="K166" s="278"/>
      <c r="L166" s="279">
        <v>1</v>
      </c>
      <c r="M166" s="279"/>
      <c r="N166" s="280" t="s">
        <v>204</v>
      </c>
    </row>
    <row r="167" spans="1:14" ht="12" customHeight="1" thickTop="1" x14ac:dyDescent="0.2">
      <c r="A167" s="5" t="s">
        <v>102</v>
      </c>
      <c r="B167" s="6" t="str">
        <f t="shared" si="11"/>
        <v>365</v>
      </c>
      <c r="C167" s="295" t="s">
        <v>67</v>
      </c>
      <c r="D167" s="302" t="s">
        <v>101</v>
      </c>
      <c r="E167" s="271" t="str">
        <f t="shared" si="12"/>
        <v>365</v>
      </c>
      <c r="F167" s="143" t="str">
        <f t="shared" si="9"/>
        <v>ΔΩΔ/ΝΗΣΟΥ (ΚΑΛΥΜΝΟΣ)</v>
      </c>
      <c r="G167" s="144" t="str">
        <f t="shared" si="10"/>
        <v>365Α</v>
      </c>
      <c r="H167" s="107" t="s">
        <v>3</v>
      </c>
      <c r="I167" s="108" t="s">
        <v>8</v>
      </c>
      <c r="J167" s="265">
        <v>0</v>
      </c>
      <c r="K167" s="254"/>
      <c r="L167" s="267"/>
      <c r="M167" s="267">
        <v>0</v>
      </c>
      <c r="N167" s="268" t="s">
        <v>205</v>
      </c>
    </row>
    <row r="168" spans="1:14" ht="12" customHeight="1" x14ac:dyDescent="0.2">
      <c r="A168" s="5" t="s">
        <v>102</v>
      </c>
      <c r="B168" s="6" t="str">
        <f t="shared" si="11"/>
        <v>365</v>
      </c>
      <c r="C168" s="295" t="s">
        <v>67</v>
      </c>
      <c r="D168" s="302" t="s">
        <v>101</v>
      </c>
      <c r="E168" s="173" t="str">
        <f t="shared" si="12"/>
        <v>365</v>
      </c>
      <c r="F168" s="105" t="str">
        <f t="shared" si="9"/>
        <v>ΔΩΔ/ΝΗΣΟΥ (ΚΑΛΥΜΝΟΣ)</v>
      </c>
      <c r="G168" s="116" t="str">
        <f t="shared" si="10"/>
        <v>365Α</v>
      </c>
      <c r="H168" s="107" t="s">
        <v>3</v>
      </c>
      <c r="I168" s="108" t="s">
        <v>9</v>
      </c>
      <c r="J168" s="265">
        <v>0</v>
      </c>
      <c r="K168" s="258"/>
      <c r="L168" s="267">
        <v>0</v>
      </c>
      <c r="M168" s="267"/>
      <c r="N168" s="268" t="s">
        <v>205</v>
      </c>
    </row>
    <row r="169" spans="1:14" ht="12" customHeight="1" x14ac:dyDescent="0.2">
      <c r="A169" s="5" t="s">
        <v>102</v>
      </c>
      <c r="B169" s="6" t="str">
        <f t="shared" si="11"/>
        <v>365</v>
      </c>
      <c r="C169" s="295" t="s">
        <v>67</v>
      </c>
      <c r="D169" s="302" t="s">
        <v>101</v>
      </c>
      <c r="E169" s="173" t="str">
        <f t="shared" si="12"/>
        <v>365</v>
      </c>
      <c r="F169" s="115" t="str">
        <f t="shared" si="9"/>
        <v>ΔΩΔ/ΝΗΣΟΥ (ΚΑΛΥΜΝΟΣ)</v>
      </c>
      <c r="G169" s="116" t="str">
        <f t="shared" si="10"/>
        <v>365Α</v>
      </c>
      <c r="H169" s="117" t="s">
        <v>4</v>
      </c>
      <c r="I169" s="119" t="s">
        <v>8</v>
      </c>
      <c r="J169" s="257">
        <v>6</v>
      </c>
      <c r="K169" s="258"/>
      <c r="L169" s="260"/>
      <c r="M169" s="260">
        <v>1</v>
      </c>
      <c r="N169" s="261" t="s">
        <v>205</v>
      </c>
    </row>
    <row r="170" spans="1:14" ht="12" customHeight="1" x14ac:dyDescent="0.2">
      <c r="A170" s="5" t="s">
        <v>102</v>
      </c>
      <c r="B170" s="6" t="str">
        <f t="shared" si="11"/>
        <v>365</v>
      </c>
      <c r="C170" s="295" t="s">
        <v>67</v>
      </c>
      <c r="D170" s="302" t="s">
        <v>101</v>
      </c>
      <c r="E170" s="173" t="str">
        <f t="shared" si="12"/>
        <v>365</v>
      </c>
      <c r="F170" s="115" t="str">
        <f t="shared" si="9"/>
        <v>ΔΩΔ/ΝΗΣΟΥ (ΚΑΛΥΜΝΟΣ)</v>
      </c>
      <c r="G170" s="116" t="str">
        <f t="shared" si="10"/>
        <v>365Α</v>
      </c>
      <c r="H170" s="117" t="s">
        <v>4</v>
      </c>
      <c r="I170" s="119" t="s">
        <v>9</v>
      </c>
      <c r="J170" s="257">
        <v>8</v>
      </c>
      <c r="K170" s="258"/>
      <c r="L170" s="260">
        <v>1</v>
      </c>
      <c r="M170" s="260"/>
      <c r="N170" s="261" t="s">
        <v>205</v>
      </c>
    </row>
    <row r="171" spans="1:14" ht="12" customHeight="1" x14ac:dyDescent="0.2">
      <c r="A171" s="5" t="s">
        <v>102</v>
      </c>
      <c r="B171" s="6" t="str">
        <f t="shared" si="11"/>
        <v>365</v>
      </c>
      <c r="C171" s="295" t="s">
        <v>67</v>
      </c>
      <c r="D171" s="302" t="s">
        <v>101</v>
      </c>
      <c r="E171" s="173" t="str">
        <f t="shared" si="12"/>
        <v>365</v>
      </c>
      <c r="F171" s="115" t="str">
        <f t="shared" si="9"/>
        <v>ΔΩΔ/ΝΗΣΟΥ (ΚΑΛΥΜΝΟΣ)</v>
      </c>
      <c r="G171" s="116" t="str">
        <f t="shared" si="10"/>
        <v>365Α</v>
      </c>
      <c r="H171" s="117" t="s">
        <v>5</v>
      </c>
      <c r="I171" s="119" t="s">
        <v>8</v>
      </c>
      <c r="J171" s="257">
        <v>1</v>
      </c>
      <c r="K171" s="258">
        <f>SUM(J167:J176)</f>
        <v>23</v>
      </c>
      <c r="L171" s="260"/>
      <c r="M171" s="260">
        <v>1</v>
      </c>
      <c r="N171" s="269" t="s">
        <v>205</v>
      </c>
    </row>
    <row r="172" spans="1:14" ht="12" customHeight="1" x14ac:dyDescent="0.2">
      <c r="A172" s="5" t="s">
        <v>102</v>
      </c>
      <c r="B172" s="6" t="str">
        <f t="shared" si="11"/>
        <v>365</v>
      </c>
      <c r="C172" s="295" t="s">
        <v>67</v>
      </c>
      <c r="D172" s="302" t="s">
        <v>101</v>
      </c>
      <c r="E172" s="173" t="str">
        <f t="shared" si="12"/>
        <v>365</v>
      </c>
      <c r="F172" s="115" t="str">
        <f t="shared" si="9"/>
        <v>ΔΩΔ/ΝΗΣΟΥ (ΚΑΛΥΜΝΟΣ)</v>
      </c>
      <c r="G172" s="116" t="str">
        <f t="shared" si="10"/>
        <v>365Α</v>
      </c>
      <c r="H172" s="117" t="s">
        <v>5</v>
      </c>
      <c r="I172" s="119" t="s">
        <v>9</v>
      </c>
      <c r="J172" s="257">
        <v>0</v>
      </c>
      <c r="K172" s="258"/>
      <c r="L172" s="260"/>
      <c r="M172" s="260"/>
      <c r="N172" s="261" t="s">
        <v>205</v>
      </c>
    </row>
    <row r="173" spans="1:14" ht="12" customHeight="1" x14ac:dyDescent="0.2">
      <c r="A173" s="5" t="s">
        <v>102</v>
      </c>
      <c r="B173" s="6" t="str">
        <f t="shared" si="11"/>
        <v>365</v>
      </c>
      <c r="C173" s="295" t="s">
        <v>67</v>
      </c>
      <c r="D173" s="302" t="s">
        <v>101</v>
      </c>
      <c r="E173" s="173" t="str">
        <f t="shared" si="12"/>
        <v>365</v>
      </c>
      <c r="F173" s="115" t="str">
        <f t="shared" si="9"/>
        <v>ΔΩΔ/ΝΗΣΟΥ (ΚΑΛΥΜΝΟΣ)</v>
      </c>
      <c r="G173" s="116" t="str">
        <f t="shared" si="10"/>
        <v>365Α</v>
      </c>
      <c r="H173" s="117" t="s">
        <v>7</v>
      </c>
      <c r="I173" s="119" t="s">
        <v>8</v>
      </c>
      <c r="J173" s="257">
        <v>0</v>
      </c>
      <c r="K173" s="258"/>
      <c r="L173" s="260"/>
      <c r="M173" s="260">
        <v>0</v>
      </c>
      <c r="N173" s="261" t="s">
        <v>205</v>
      </c>
    </row>
    <row r="174" spans="1:14" ht="12" customHeight="1" x14ac:dyDescent="0.2">
      <c r="A174" s="5" t="s">
        <v>102</v>
      </c>
      <c r="B174" s="6" t="str">
        <f t="shared" si="11"/>
        <v>365</v>
      </c>
      <c r="C174" s="295" t="s">
        <v>67</v>
      </c>
      <c r="D174" s="302" t="s">
        <v>101</v>
      </c>
      <c r="E174" s="173" t="str">
        <f t="shared" si="12"/>
        <v>365</v>
      </c>
      <c r="F174" s="115" t="str">
        <f t="shared" si="9"/>
        <v>ΔΩΔ/ΝΗΣΟΥ (ΚΑΛΥΜΝΟΣ)</v>
      </c>
      <c r="G174" s="116" t="str">
        <f t="shared" si="10"/>
        <v>365Α</v>
      </c>
      <c r="H174" s="117" t="s">
        <v>7</v>
      </c>
      <c r="I174" s="119" t="s">
        <v>9</v>
      </c>
      <c r="J174" s="257">
        <v>6</v>
      </c>
      <c r="K174" s="258"/>
      <c r="L174" s="260">
        <v>1</v>
      </c>
      <c r="M174" s="260"/>
      <c r="N174" s="261" t="s">
        <v>205</v>
      </c>
    </row>
    <row r="175" spans="1:14" ht="12" customHeight="1" x14ac:dyDescent="0.2">
      <c r="A175" s="5" t="s">
        <v>102</v>
      </c>
      <c r="B175" s="6" t="str">
        <f t="shared" si="11"/>
        <v>365</v>
      </c>
      <c r="C175" s="295" t="s">
        <v>67</v>
      </c>
      <c r="D175" s="302" t="s">
        <v>101</v>
      </c>
      <c r="E175" s="173" t="str">
        <f t="shared" si="12"/>
        <v>365</v>
      </c>
      <c r="F175" s="133" t="str">
        <f t="shared" si="9"/>
        <v>ΔΩΔ/ΝΗΣΟΥ (ΚΑΛΥΜΝΟΣ)</v>
      </c>
      <c r="G175" s="116" t="str">
        <f t="shared" si="10"/>
        <v>365Α</v>
      </c>
      <c r="H175" s="135" t="s">
        <v>6</v>
      </c>
      <c r="I175" s="136" t="s">
        <v>8</v>
      </c>
      <c r="J175" s="286">
        <v>0</v>
      </c>
      <c r="K175" s="275"/>
      <c r="L175" s="287"/>
      <c r="M175" s="287">
        <v>0</v>
      </c>
      <c r="N175" s="289" t="s">
        <v>205</v>
      </c>
    </row>
    <row r="176" spans="1:14" ht="12" customHeight="1" thickBot="1" x14ac:dyDescent="0.25">
      <c r="A176" s="5" t="s">
        <v>102</v>
      </c>
      <c r="B176" s="6" t="str">
        <f t="shared" si="11"/>
        <v>365</v>
      </c>
      <c r="C176" s="306" t="s">
        <v>67</v>
      </c>
      <c r="D176" s="307" t="s">
        <v>101</v>
      </c>
      <c r="E176" s="211" t="str">
        <f t="shared" si="12"/>
        <v>365</v>
      </c>
      <c r="F176" s="212" t="str">
        <f t="shared" si="9"/>
        <v>ΔΩΔ/ΝΗΣΟΥ (ΚΑΛΥΜΝΟΣ)</v>
      </c>
      <c r="G176" s="232" t="str">
        <f t="shared" si="10"/>
        <v>365Α</v>
      </c>
      <c r="H176" s="213" t="s">
        <v>6</v>
      </c>
      <c r="I176" s="214" t="s">
        <v>9</v>
      </c>
      <c r="J176" s="277">
        <v>2</v>
      </c>
      <c r="K176" s="278"/>
      <c r="L176" s="279">
        <v>1</v>
      </c>
      <c r="M176" s="279"/>
      <c r="N176" s="280" t="s">
        <v>205</v>
      </c>
    </row>
    <row r="177" spans="1:17" ht="12" customHeight="1" thickTop="1" x14ac:dyDescent="0.2">
      <c r="A177" s="5" t="s">
        <v>42</v>
      </c>
      <c r="B177" s="6" t="str">
        <f>LEFT(A177,3)</f>
        <v>249</v>
      </c>
      <c r="C177" s="295" t="s">
        <v>69</v>
      </c>
      <c r="D177" s="299" t="s">
        <v>68</v>
      </c>
      <c r="E177" s="142" t="str">
        <f>B177</f>
        <v>249</v>
      </c>
      <c r="F177" s="143" t="str">
        <f t="shared" si="9"/>
        <v>ΑΧΑΪΑ</v>
      </c>
      <c r="G177" s="144" t="s">
        <v>160</v>
      </c>
      <c r="H177" s="145" t="s">
        <v>7</v>
      </c>
      <c r="I177" s="146" t="s">
        <v>8</v>
      </c>
      <c r="J177" s="253">
        <v>10</v>
      </c>
      <c r="K177" s="254"/>
      <c r="L177" s="149"/>
      <c r="M177" s="149">
        <v>2</v>
      </c>
      <c r="N177" s="256" t="s">
        <v>212</v>
      </c>
    </row>
    <row r="178" spans="1:17" ht="12" customHeight="1" x14ac:dyDescent="0.2">
      <c r="A178" s="5" t="s">
        <v>42</v>
      </c>
      <c r="B178" s="6" t="str">
        <f>LEFT(A178,3)</f>
        <v>249</v>
      </c>
      <c r="C178" s="295" t="s">
        <v>69</v>
      </c>
      <c r="D178" s="302" t="s">
        <v>68</v>
      </c>
      <c r="E178" s="151" t="str">
        <f>B178</f>
        <v>249</v>
      </c>
      <c r="F178" s="115" t="str">
        <f t="shared" si="9"/>
        <v>ΑΧΑΪΑ</v>
      </c>
      <c r="G178" s="116" t="s">
        <v>160</v>
      </c>
      <c r="H178" s="117" t="s">
        <v>7</v>
      </c>
      <c r="I178" s="119" t="s">
        <v>9</v>
      </c>
      <c r="J178" s="257">
        <v>70</v>
      </c>
      <c r="K178" s="258">
        <f>SUM(J177:J180)</f>
        <v>157</v>
      </c>
      <c r="L178" s="259">
        <v>4</v>
      </c>
      <c r="M178" s="260"/>
      <c r="N178" s="269" t="s">
        <v>212</v>
      </c>
    </row>
    <row r="179" spans="1:17" ht="12" customHeight="1" x14ac:dyDescent="0.2">
      <c r="A179" s="5" t="s">
        <v>42</v>
      </c>
      <c r="B179" s="6" t="str">
        <f>LEFT(A179,3)</f>
        <v>249</v>
      </c>
      <c r="C179" s="295" t="s">
        <v>69</v>
      </c>
      <c r="D179" s="302" t="s">
        <v>68</v>
      </c>
      <c r="E179" s="151" t="str">
        <f>B179</f>
        <v>249</v>
      </c>
      <c r="F179" s="115" t="str">
        <f t="shared" si="9"/>
        <v>ΑΧΑΪΑ</v>
      </c>
      <c r="G179" s="116" t="s">
        <v>160</v>
      </c>
      <c r="H179" s="117" t="s">
        <v>6</v>
      </c>
      <c r="I179" s="119" t="s">
        <v>8</v>
      </c>
      <c r="J179" s="274">
        <v>14</v>
      </c>
      <c r="K179" s="275"/>
      <c r="L179" s="276"/>
      <c r="M179" s="276">
        <v>1</v>
      </c>
      <c r="N179" s="261" t="s">
        <v>212</v>
      </c>
    </row>
    <row r="180" spans="1:17" ht="12" customHeight="1" thickBot="1" x14ac:dyDescent="0.25">
      <c r="A180" s="5" t="s">
        <v>42</v>
      </c>
      <c r="B180" s="6" t="str">
        <f>LEFT(A180,3)</f>
        <v>249</v>
      </c>
      <c r="C180" s="295" t="s">
        <v>69</v>
      </c>
      <c r="D180" s="302" t="s">
        <v>68</v>
      </c>
      <c r="E180" s="173" t="str">
        <f>B180</f>
        <v>249</v>
      </c>
      <c r="F180" s="133" t="str">
        <f t="shared" si="9"/>
        <v>ΑΧΑΪΑ</v>
      </c>
      <c r="G180" s="134" t="s">
        <v>160</v>
      </c>
      <c r="H180" s="135" t="s">
        <v>6</v>
      </c>
      <c r="I180" s="136" t="s">
        <v>9</v>
      </c>
      <c r="J180" s="286">
        <v>63</v>
      </c>
      <c r="K180" s="308"/>
      <c r="L180" s="309">
        <v>5</v>
      </c>
      <c r="M180" s="287"/>
      <c r="N180" s="289" t="s">
        <v>212</v>
      </c>
    </row>
    <row r="181" spans="1:17" ht="12" customHeight="1" x14ac:dyDescent="0.2">
      <c r="A181" s="5" t="s">
        <v>42</v>
      </c>
      <c r="B181" s="6" t="str">
        <f t="shared" si="11"/>
        <v>249</v>
      </c>
      <c r="C181" s="295" t="s">
        <v>69</v>
      </c>
      <c r="D181" s="302" t="s">
        <v>68</v>
      </c>
      <c r="E181" s="179" t="str">
        <f t="shared" si="12"/>
        <v>249</v>
      </c>
      <c r="F181" s="180" t="str">
        <f t="shared" si="9"/>
        <v>ΑΧΑΪΑ</v>
      </c>
      <c r="G181" s="181" t="s">
        <v>134</v>
      </c>
      <c r="H181" s="182" t="s">
        <v>3</v>
      </c>
      <c r="I181" s="183" t="s">
        <v>8</v>
      </c>
      <c r="J181" s="310">
        <v>2</v>
      </c>
      <c r="K181" s="266"/>
      <c r="L181" s="311"/>
      <c r="M181" s="312">
        <v>1</v>
      </c>
      <c r="N181" s="313" t="s">
        <v>213</v>
      </c>
    </row>
    <row r="182" spans="1:17" ht="12" customHeight="1" x14ac:dyDescent="0.2">
      <c r="A182" s="5" t="s">
        <v>42</v>
      </c>
      <c r="B182" s="6" t="str">
        <f t="shared" si="11"/>
        <v>249</v>
      </c>
      <c r="C182" s="295" t="s">
        <v>69</v>
      </c>
      <c r="D182" s="302" t="s">
        <v>68</v>
      </c>
      <c r="E182" s="151" t="str">
        <f t="shared" si="12"/>
        <v>249</v>
      </c>
      <c r="F182" s="115" t="str">
        <f t="shared" si="9"/>
        <v>ΑΧΑΪΑ</v>
      </c>
      <c r="G182" s="116" t="s">
        <v>134</v>
      </c>
      <c r="H182" s="117" t="s">
        <v>3</v>
      </c>
      <c r="I182" s="119" t="s">
        <v>9</v>
      </c>
      <c r="J182" s="257">
        <v>8</v>
      </c>
      <c r="K182" s="258"/>
      <c r="L182" s="260">
        <v>1</v>
      </c>
      <c r="M182" s="260"/>
      <c r="N182" s="261" t="s">
        <v>213</v>
      </c>
    </row>
    <row r="183" spans="1:17" ht="12" customHeight="1" x14ac:dyDescent="0.2">
      <c r="A183" s="5" t="s">
        <v>42</v>
      </c>
      <c r="B183" s="6" t="str">
        <f t="shared" si="11"/>
        <v>249</v>
      </c>
      <c r="C183" s="295" t="s">
        <v>69</v>
      </c>
      <c r="D183" s="305" t="s">
        <v>68</v>
      </c>
      <c r="E183" s="151" t="str">
        <f t="shared" si="12"/>
        <v>249</v>
      </c>
      <c r="F183" s="115" t="str">
        <f t="shared" si="9"/>
        <v>ΑΧΑΪΑ</v>
      </c>
      <c r="G183" s="116" t="s">
        <v>134</v>
      </c>
      <c r="H183" s="117" t="s">
        <v>3</v>
      </c>
      <c r="I183" s="119" t="s">
        <v>10</v>
      </c>
      <c r="J183" s="257">
        <v>5</v>
      </c>
      <c r="K183" s="258">
        <f>SUM(J181:J186)</f>
        <v>150</v>
      </c>
      <c r="L183" s="260"/>
      <c r="M183" s="314">
        <v>1</v>
      </c>
      <c r="N183" s="269" t="s">
        <v>213</v>
      </c>
    </row>
    <row r="184" spans="1:17" ht="12" customHeight="1" x14ac:dyDescent="0.2">
      <c r="A184" s="5" t="s">
        <v>42</v>
      </c>
      <c r="B184" s="6" t="str">
        <f t="shared" si="11"/>
        <v>249</v>
      </c>
      <c r="C184" s="295" t="s">
        <v>69</v>
      </c>
      <c r="D184" s="302" t="s">
        <v>68</v>
      </c>
      <c r="E184" s="151" t="str">
        <f t="shared" si="12"/>
        <v>249</v>
      </c>
      <c r="F184" s="115" t="str">
        <f t="shared" si="9"/>
        <v>ΑΧΑΪΑ</v>
      </c>
      <c r="G184" s="116" t="s">
        <v>134</v>
      </c>
      <c r="H184" s="117" t="s">
        <v>5</v>
      </c>
      <c r="I184" s="119" t="s">
        <v>8</v>
      </c>
      <c r="J184" s="257">
        <v>40</v>
      </c>
      <c r="K184" s="258"/>
      <c r="L184" s="260"/>
      <c r="M184" s="260">
        <v>3</v>
      </c>
      <c r="N184" s="261" t="s">
        <v>213</v>
      </c>
    </row>
    <row r="185" spans="1:17" ht="12" customHeight="1" x14ac:dyDescent="0.2">
      <c r="A185" s="5" t="s">
        <v>42</v>
      </c>
      <c r="B185" s="6" t="str">
        <f t="shared" si="11"/>
        <v>249</v>
      </c>
      <c r="C185" s="295" t="s">
        <v>69</v>
      </c>
      <c r="D185" s="302" t="s">
        <v>68</v>
      </c>
      <c r="E185" s="151" t="str">
        <f t="shared" si="12"/>
        <v>249</v>
      </c>
      <c r="F185" s="115" t="str">
        <f t="shared" si="9"/>
        <v>ΑΧΑΪΑ</v>
      </c>
      <c r="G185" s="116" t="s">
        <v>134</v>
      </c>
      <c r="H185" s="117" t="s">
        <v>5</v>
      </c>
      <c r="I185" s="119" t="s">
        <v>9</v>
      </c>
      <c r="J185" s="257">
        <v>82</v>
      </c>
      <c r="K185" s="258"/>
      <c r="L185" s="260">
        <v>6</v>
      </c>
      <c r="M185" s="260"/>
      <c r="N185" s="261" t="s">
        <v>213</v>
      </c>
    </row>
    <row r="186" spans="1:17" ht="12" customHeight="1" thickBot="1" x14ac:dyDescent="0.25">
      <c r="A186" s="5" t="s">
        <v>42</v>
      </c>
      <c r="B186" s="6" t="str">
        <f t="shared" si="11"/>
        <v>249</v>
      </c>
      <c r="C186" s="295" t="s">
        <v>69</v>
      </c>
      <c r="D186" s="302" t="s">
        <v>68</v>
      </c>
      <c r="E186" s="173" t="str">
        <f t="shared" si="12"/>
        <v>249</v>
      </c>
      <c r="F186" s="133" t="str">
        <f t="shared" si="9"/>
        <v>ΑΧΑΪΑ</v>
      </c>
      <c r="G186" s="134" t="s">
        <v>134</v>
      </c>
      <c r="H186" s="135" t="s">
        <v>5</v>
      </c>
      <c r="I186" s="136" t="s">
        <v>10</v>
      </c>
      <c r="J186" s="315">
        <v>13</v>
      </c>
      <c r="K186" s="316"/>
      <c r="L186" s="298"/>
      <c r="M186" s="298">
        <v>1</v>
      </c>
      <c r="N186" s="289" t="s">
        <v>213</v>
      </c>
    </row>
    <row r="187" spans="1:17" ht="12" customHeight="1" x14ac:dyDescent="0.2">
      <c r="A187" s="5" t="s">
        <v>42</v>
      </c>
      <c r="B187" s="6" t="str">
        <f t="shared" si="11"/>
        <v>249</v>
      </c>
      <c r="C187" s="295" t="s">
        <v>69</v>
      </c>
      <c r="D187" s="302" t="s">
        <v>68</v>
      </c>
      <c r="E187" s="179" t="str">
        <f t="shared" si="12"/>
        <v>249</v>
      </c>
      <c r="F187" s="180" t="str">
        <f t="shared" si="9"/>
        <v>ΑΧΑΪΑ</v>
      </c>
      <c r="G187" s="181" t="s">
        <v>135</v>
      </c>
      <c r="H187" s="182" t="s">
        <v>4</v>
      </c>
      <c r="I187" s="183" t="s">
        <v>8</v>
      </c>
      <c r="J187" s="310">
        <v>30</v>
      </c>
      <c r="K187" s="266"/>
      <c r="L187" s="311"/>
      <c r="M187" s="311">
        <v>3</v>
      </c>
      <c r="N187" s="313" t="s">
        <v>211</v>
      </c>
    </row>
    <row r="188" spans="1:17" ht="12" customHeight="1" x14ac:dyDescent="0.2">
      <c r="A188" s="5" t="s">
        <v>42</v>
      </c>
      <c r="B188" s="6" t="str">
        <f t="shared" si="11"/>
        <v>249</v>
      </c>
      <c r="C188" s="304" t="s">
        <v>69</v>
      </c>
      <c r="D188" s="302" t="s">
        <v>68</v>
      </c>
      <c r="E188" s="151" t="str">
        <f t="shared" si="12"/>
        <v>249</v>
      </c>
      <c r="F188" s="115" t="str">
        <f t="shared" si="9"/>
        <v>ΑΧΑΪΑ</v>
      </c>
      <c r="G188" s="116" t="s">
        <v>135</v>
      </c>
      <c r="H188" s="117" t="s">
        <v>4</v>
      </c>
      <c r="I188" s="119" t="s">
        <v>9</v>
      </c>
      <c r="J188" s="257">
        <v>101</v>
      </c>
      <c r="K188" s="258">
        <f>SUM(J187:J189)</f>
        <v>154</v>
      </c>
      <c r="L188" s="260">
        <v>7</v>
      </c>
      <c r="M188" s="260"/>
      <c r="N188" s="269" t="s">
        <v>211</v>
      </c>
    </row>
    <row r="189" spans="1:17" ht="12" customHeight="1" thickBot="1" x14ac:dyDescent="0.25">
      <c r="A189" s="5" t="s">
        <v>42</v>
      </c>
      <c r="B189" s="6" t="str">
        <f t="shared" si="11"/>
        <v>249</v>
      </c>
      <c r="C189" s="295" t="s">
        <v>69</v>
      </c>
      <c r="D189" s="302" t="s">
        <v>68</v>
      </c>
      <c r="E189" s="211" t="str">
        <f t="shared" si="12"/>
        <v>249</v>
      </c>
      <c r="F189" s="212" t="str">
        <f t="shared" si="9"/>
        <v>ΑΧΑΪΑ</v>
      </c>
      <c r="G189" s="232" t="s">
        <v>135</v>
      </c>
      <c r="H189" s="213" t="s">
        <v>4</v>
      </c>
      <c r="I189" s="214" t="s">
        <v>10</v>
      </c>
      <c r="J189" s="317">
        <v>23</v>
      </c>
      <c r="K189" s="318"/>
      <c r="L189" s="319"/>
      <c r="M189" s="319">
        <v>2</v>
      </c>
      <c r="N189" s="280" t="s">
        <v>211</v>
      </c>
    </row>
    <row r="190" spans="1:17" ht="12" customHeight="1" thickTop="1" x14ac:dyDescent="0.2">
      <c r="A190" s="5" t="s">
        <v>21</v>
      </c>
      <c r="B190" s="6" t="str">
        <f t="shared" si="11"/>
        <v>263</v>
      </c>
      <c r="C190" s="295" t="s">
        <v>69</v>
      </c>
      <c r="D190" s="299" t="s">
        <v>73</v>
      </c>
      <c r="E190" s="281" t="str">
        <f t="shared" si="12"/>
        <v>263</v>
      </c>
      <c r="F190" s="105" t="str">
        <f t="shared" si="9"/>
        <v>ΑΙΤΩΛ/ΝΑΝΙΑ</v>
      </c>
      <c r="G190" s="106" t="str">
        <f t="shared" ref="G190:G253" si="13">CONCATENATE(E190,"Α")</f>
        <v>263Α</v>
      </c>
      <c r="H190" s="107" t="s">
        <v>3</v>
      </c>
      <c r="I190" s="108" t="s">
        <v>8</v>
      </c>
      <c r="J190" s="201">
        <v>1</v>
      </c>
      <c r="K190" s="148"/>
      <c r="L190" s="203"/>
      <c r="M190" s="203">
        <v>1</v>
      </c>
      <c r="N190" s="204" t="s">
        <v>175</v>
      </c>
      <c r="O190" s="50"/>
      <c r="P190" s="50"/>
      <c r="Q190" s="50"/>
    </row>
    <row r="191" spans="1:17" ht="12" customHeight="1" x14ac:dyDescent="0.2">
      <c r="A191" s="5" t="s">
        <v>21</v>
      </c>
      <c r="B191" s="6" t="str">
        <f t="shared" si="11"/>
        <v>263</v>
      </c>
      <c r="C191" s="295" t="s">
        <v>69</v>
      </c>
      <c r="D191" s="302" t="s">
        <v>73</v>
      </c>
      <c r="E191" s="173" t="str">
        <f t="shared" si="12"/>
        <v>263</v>
      </c>
      <c r="F191" s="105" t="str">
        <f t="shared" si="9"/>
        <v>ΑΙΤΩΛ/ΝΑΝΙΑ</v>
      </c>
      <c r="G191" s="116" t="str">
        <f t="shared" si="13"/>
        <v>263Α</v>
      </c>
      <c r="H191" s="107" t="s">
        <v>3</v>
      </c>
      <c r="I191" s="108" t="s">
        <v>9</v>
      </c>
      <c r="J191" s="201">
        <v>8</v>
      </c>
      <c r="K191" s="153"/>
      <c r="L191" s="203">
        <v>1</v>
      </c>
      <c r="M191" s="203"/>
      <c r="N191" s="204" t="s">
        <v>175</v>
      </c>
      <c r="O191" s="50"/>
      <c r="P191" s="50"/>
      <c r="Q191" s="50"/>
    </row>
    <row r="192" spans="1:17" ht="12" customHeight="1" x14ac:dyDescent="0.2">
      <c r="A192" s="5" t="s">
        <v>21</v>
      </c>
      <c r="B192" s="6" t="str">
        <f t="shared" si="11"/>
        <v>263</v>
      </c>
      <c r="C192" s="295" t="s">
        <v>69</v>
      </c>
      <c r="D192" s="302" t="s">
        <v>73</v>
      </c>
      <c r="E192" s="173" t="str">
        <f t="shared" si="12"/>
        <v>263</v>
      </c>
      <c r="F192" s="115" t="str">
        <f t="shared" si="9"/>
        <v>ΑΙΤΩΛ/ΝΑΝΙΑ</v>
      </c>
      <c r="G192" s="116" t="str">
        <f t="shared" si="13"/>
        <v>263Α</v>
      </c>
      <c r="H192" s="117" t="s">
        <v>4</v>
      </c>
      <c r="I192" s="119" t="s">
        <v>8</v>
      </c>
      <c r="J192" s="257">
        <v>18</v>
      </c>
      <c r="K192" s="258"/>
      <c r="L192" s="260"/>
      <c r="M192" s="260">
        <v>1</v>
      </c>
      <c r="N192" s="261" t="s">
        <v>175</v>
      </c>
      <c r="O192" s="50"/>
      <c r="P192" s="50"/>
      <c r="Q192" s="50"/>
    </row>
    <row r="193" spans="1:17" ht="12" customHeight="1" x14ac:dyDescent="0.2">
      <c r="A193" s="5" t="s">
        <v>21</v>
      </c>
      <c r="B193" s="6" t="str">
        <f t="shared" si="11"/>
        <v>263</v>
      </c>
      <c r="C193" s="295" t="s">
        <v>69</v>
      </c>
      <c r="D193" s="302" t="s">
        <v>73</v>
      </c>
      <c r="E193" s="173" t="str">
        <f t="shared" si="12"/>
        <v>263</v>
      </c>
      <c r="F193" s="115" t="str">
        <f t="shared" si="9"/>
        <v>ΑΙΤΩΛ/ΝΑΝΙΑ</v>
      </c>
      <c r="G193" s="116" t="str">
        <f t="shared" si="13"/>
        <v>263Α</v>
      </c>
      <c r="H193" s="117" t="s">
        <v>4</v>
      </c>
      <c r="I193" s="119" t="s">
        <v>9</v>
      </c>
      <c r="J193" s="257">
        <v>9</v>
      </c>
      <c r="K193" s="258"/>
      <c r="L193" s="260">
        <v>1</v>
      </c>
      <c r="M193" s="260"/>
      <c r="N193" s="261" t="s">
        <v>175</v>
      </c>
      <c r="O193" s="50"/>
      <c r="P193" s="50"/>
      <c r="Q193" s="50"/>
    </row>
    <row r="194" spans="1:17" ht="12" customHeight="1" x14ac:dyDescent="0.2">
      <c r="A194" s="5" t="s">
        <v>21</v>
      </c>
      <c r="B194" s="6" t="str">
        <f t="shared" si="11"/>
        <v>263</v>
      </c>
      <c r="C194" s="295" t="s">
        <v>69</v>
      </c>
      <c r="D194" s="302" t="s">
        <v>73</v>
      </c>
      <c r="E194" s="173" t="str">
        <f t="shared" si="12"/>
        <v>263</v>
      </c>
      <c r="F194" s="115" t="str">
        <f t="shared" ref="F194:F257" si="14">RIGHT(A194,LEN(A194)-5)</f>
        <v>ΑΙΤΩΛ/ΝΑΝΙΑ</v>
      </c>
      <c r="G194" s="116" t="str">
        <f t="shared" si="13"/>
        <v>263Α</v>
      </c>
      <c r="H194" s="117" t="s">
        <v>5</v>
      </c>
      <c r="I194" s="119" t="s">
        <v>8</v>
      </c>
      <c r="J194" s="257">
        <v>19</v>
      </c>
      <c r="K194" s="258">
        <f>SUM(J190:J199)</f>
        <v>140</v>
      </c>
      <c r="L194" s="260"/>
      <c r="M194" s="260">
        <v>2</v>
      </c>
      <c r="N194" s="269" t="s">
        <v>175</v>
      </c>
      <c r="O194" s="50"/>
      <c r="P194" s="50"/>
      <c r="Q194" s="50"/>
    </row>
    <row r="195" spans="1:17" ht="12" customHeight="1" x14ac:dyDescent="0.2">
      <c r="A195" s="5" t="s">
        <v>21</v>
      </c>
      <c r="B195" s="6" t="str">
        <f t="shared" si="11"/>
        <v>263</v>
      </c>
      <c r="C195" s="295" t="s">
        <v>69</v>
      </c>
      <c r="D195" s="305" t="s">
        <v>73</v>
      </c>
      <c r="E195" s="173" t="str">
        <f t="shared" si="12"/>
        <v>263</v>
      </c>
      <c r="F195" s="115" t="str">
        <f t="shared" si="14"/>
        <v>ΑΙΤΩΛ/ΝΑΝΙΑ</v>
      </c>
      <c r="G195" s="116" t="str">
        <f t="shared" si="13"/>
        <v>263Α</v>
      </c>
      <c r="H195" s="117" t="s">
        <v>5</v>
      </c>
      <c r="I195" s="119" t="s">
        <v>9</v>
      </c>
      <c r="J195" s="257">
        <v>38</v>
      </c>
      <c r="K195" s="258"/>
      <c r="L195" s="259">
        <v>2</v>
      </c>
      <c r="M195" s="260"/>
      <c r="N195" s="261" t="s">
        <v>175</v>
      </c>
      <c r="O195" s="50"/>
      <c r="P195" s="50"/>
      <c r="Q195" s="50"/>
    </row>
    <row r="196" spans="1:17" ht="12" customHeight="1" x14ac:dyDescent="0.2">
      <c r="A196" s="5" t="s">
        <v>21</v>
      </c>
      <c r="B196" s="6" t="str">
        <f t="shared" si="11"/>
        <v>263</v>
      </c>
      <c r="C196" s="295" t="s">
        <v>69</v>
      </c>
      <c r="D196" s="302" t="s">
        <v>73</v>
      </c>
      <c r="E196" s="173" t="str">
        <f t="shared" si="12"/>
        <v>263</v>
      </c>
      <c r="F196" s="115" t="str">
        <f t="shared" si="14"/>
        <v>ΑΙΤΩΛ/ΝΑΝΙΑ</v>
      </c>
      <c r="G196" s="116" t="str">
        <f t="shared" si="13"/>
        <v>263Α</v>
      </c>
      <c r="H196" s="117" t="s">
        <v>7</v>
      </c>
      <c r="I196" s="119" t="s">
        <v>8</v>
      </c>
      <c r="J196" s="257">
        <v>5</v>
      </c>
      <c r="K196" s="258"/>
      <c r="L196" s="297"/>
      <c r="M196" s="297">
        <v>1</v>
      </c>
      <c r="N196" s="261" t="s">
        <v>175</v>
      </c>
      <c r="O196" s="50"/>
      <c r="P196" s="50"/>
      <c r="Q196" s="50"/>
    </row>
    <row r="197" spans="1:17" ht="12" customHeight="1" x14ac:dyDescent="0.2">
      <c r="A197" s="5" t="s">
        <v>21</v>
      </c>
      <c r="B197" s="6" t="str">
        <f t="shared" si="11"/>
        <v>263</v>
      </c>
      <c r="C197" s="295" t="s">
        <v>69</v>
      </c>
      <c r="D197" s="302" t="s">
        <v>73</v>
      </c>
      <c r="E197" s="173" t="str">
        <f t="shared" si="12"/>
        <v>263</v>
      </c>
      <c r="F197" s="115" t="str">
        <f t="shared" si="14"/>
        <v>ΑΙΤΩΛ/ΝΑΝΙΑ</v>
      </c>
      <c r="G197" s="116" t="str">
        <f t="shared" si="13"/>
        <v>263Α</v>
      </c>
      <c r="H197" s="117" t="s">
        <v>7</v>
      </c>
      <c r="I197" s="119" t="s">
        <v>9</v>
      </c>
      <c r="J197" s="257">
        <v>14</v>
      </c>
      <c r="K197" s="258"/>
      <c r="L197" s="260">
        <v>1</v>
      </c>
      <c r="M197" s="260"/>
      <c r="N197" s="261" t="s">
        <v>175</v>
      </c>
      <c r="O197" s="50"/>
      <c r="P197" s="50"/>
      <c r="Q197" s="50"/>
    </row>
    <row r="198" spans="1:17" ht="12" customHeight="1" x14ac:dyDescent="0.2">
      <c r="A198" s="5" t="s">
        <v>21</v>
      </c>
      <c r="B198" s="6" t="str">
        <f t="shared" si="11"/>
        <v>263</v>
      </c>
      <c r="C198" s="295" t="s">
        <v>69</v>
      </c>
      <c r="D198" s="302" t="s">
        <v>73</v>
      </c>
      <c r="E198" s="173" t="str">
        <f t="shared" si="12"/>
        <v>263</v>
      </c>
      <c r="F198" s="133" t="str">
        <f t="shared" si="14"/>
        <v>ΑΙΤΩΛ/ΝΑΝΙΑ</v>
      </c>
      <c r="G198" s="116" t="str">
        <f t="shared" si="13"/>
        <v>263Α</v>
      </c>
      <c r="H198" s="135" t="s">
        <v>6</v>
      </c>
      <c r="I198" s="136" t="s">
        <v>8</v>
      </c>
      <c r="J198" s="286">
        <v>9</v>
      </c>
      <c r="K198" s="275"/>
      <c r="L198" s="287"/>
      <c r="M198" s="287">
        <v>1</v>
      </c>
      <c r="N198" s="289" t="s">
        <v>175</v>
      </c>
      <c r="O198" s="50"/>
      <c r="P198" s="50"/>
      <c r="Q198" s="50"/>
    </row>
    <row r="199" spans="1:17" ht="12" customHeight="1" thickBot="1" x14ac:dyDescent="0.25">
      <c r="A199" s="5" t="s">
        <v>21</v>
      </c>
      <c r="B199" s="6" t="str">
        <f t="shared" si="11"/>
        <v>263</v>
      </c>
      <c r="C199" s="295" t="s">
        <v>69</v>
      </c>
      <c r="D199" s="307" t="s">
        <v>73</v>
      </c>
      <c r="E199" s="211" t="str">
        <f t="shared" si="12"/>
        <v>263</v>
      </c>
      <c r="F199" s="212" t="str">
        <f t="shared" si="14"/>
        <v>ΑΙΤΩΛ/ΝΑΝΙΑ</v>
      </c>
      <c r="G199" s="232" t="str">
        <f t="shared" si="13"/>
        <v>263Α</v>
      </c>
      <c r="H199" s="213" t="s">
        <v>6</v>
      </c>
      <c r="I199" s="214" t="s">
        <v>9</v>
      </c>
      <c r="J199" s="277">
        <v>19</v>
      </c>
      <c r="K199" s="278"/>
      <c r="L199" s="320">
        <v>2</v>
      </c>
      <c r="M199" s="279"/>
      <c r="N199" s="280" t="s">
        <v>175</v>
      </c>
      <c r="O199" s="50"/>
      <c r="P199" s="50"/>
      <c r="Q199" s="50"/>
    </row>
    <row r="200" spans="1:17" ht="12" customHeight="1" thickTop="1" x14ac:dyDescent="0.2">
      <c r="A200" s="5" t="s">
        <v>19</v>
      </c>
      <c r="B200" s="6" t="str">
        <f t="shared" si="11"/>
        <v>257</v>
      </c>
      <c r="C200" s="270" t="s">
        <v>71</v>
      </c>
      <c r="D200" s="195" t="s">
        <v>70</v>
      </c>
      <c r="E200" s="281" t="str">
        <f t="shared" si="12"/>
        <v>257</v>
      </c>
      <c r="F200" s="105" t="str">
        <f t="shared" si="14"/>
        <v>ΜΕΣΣΗΝΙΑ</v>
      </c>
      <c r="G200" s="106" t="str">
        <f t="shared" si="13"/>
        <v>257Α</v>
      </c>
      <c r="H200" s="107" t="s">
        <v>3</v>
      </c>
      <c r="I200" s="108" t="s">
        <v>8</v>
      </c>
      <c r="J200" s="265">
        <v>2</v>
      </c>
      <c r="K200" s="254"/>
      <c r="L200" s="267"/>
      <c r="M200" s="267">
        <v>1</v>
      </c>
      <c r="N200" s="268" t="s">
        <v>214</v>
      </c>
      <c r="O200" s="50"/>
      <c r="P200" s="50"/>
      <c r="Q200" s="50"/>
    </row>
    <row r="201" spans="1:17" ht="12" customHeight="1" x14ac:dyDescent="0.2">
      <c r="A201" s="5" t="s">
        <v>19</v>
      </c>
      <c r="B201" s="6" t="str">
        <f t="shared" si="11"/>
        <v>257</v>
      </c>
      <c r="C201" s="102" t="s">
        <v>71</v>
      </c>
      <c r="D201" s="103" t="s">
        <v>70</v>
      </c>
      <c r="E201" s="173" t="str">
        <f t="shared" si="12"/>
        <v>257</v>
      </c>
      <c r="F201" s="105" t="str">
        <f t="shared" si="14"/>
        <v>ΜΕΣΣΗΝΙΑ</v>
      </c>
      <c r="G201" s="116" t="str">
        <f t="shared" si="13"/>
        <v>257Α</v>
      </c>
      <c r="H201" s="107" t="s">
        <v>3</v>
      </c>
      <c r="I201" s="108" t="s">
        <v>9</v>
      </c>
      <c r="J201" s="265">
        <v>2</v>
      </c>
      <c r="K201" s="258"/>
      <c r="L201" s="267">
        <v>1</v>
      </c>
      <c r="M201" s="267"/>
      <c r="N201" s="268" t="s">
        <v>214</v>
      </c>
      <c r="O201" s="50"/>
      <c r="P201" s="50"/>
      <c r="Q201" s="50"/>
    </row>
    <row r="202" spans="1:17" ht="12" customHeight="1" x14ac:dyDescent="0.2">
      <c r="A202" s="5" t="s">
        <v>19</v>
      </c>
      <c r="B202" s="6" t="str">
        <f t="shared" si="11"/>
        <v>257</v>
      </c>
      <c r="C202" s="102" t="s">
        <v>71</v>
      </c>
      <c r="D202" s="103" t="s">
        <v>70</v>
      </c>
      <c r="E202" s="173" t="str">
        <f t="shared" si="12"/>
        <v>257</v>
      </c>
      <c r="F202" s="115" t="str">
        <f t="shared" si="14"/>
        <v>ΜΕΣΣΗΝΙΑ</v>
      </c>
      <c r="G202" s="116" t="str">
        <f t="shared" si="13"/>
        <v>257Α</v>
      </c>
      <c r="H202" s="117" t="s">
        <v>4</v>
      </c>
      <c r="I202" s="119" t="s">
        <v>8</v>
      </c>
      <c r="J202" s="152">
        <v>9</v>
      </c>
      <c r="K202" s="153"/>
      <c r="L202" s="197"/>
      <c r="M202" s="197">
        <v>1</v>
      </c>
      <c r="N202" s="169" t="s">
        <v>214</v>
      </c>
    </row>
    <row r="203" spans="1:17" ht="12" customHeight="1" x14ac:dyDescent="0.2">
      <c r="A203" s="5" t="s">
        <v>19</v>
      </c>
      <c r="B203" s="6" t="str">
        <f t="shared" si="11"/>
        <v>257</v>
      </c>
      <c r="C203" s="102" t="s">
        <v>71</v>
      </c>
      <c r="D203" s="103" t="s">
        <v>70</v>
      </c>
      <c r="E203" s="173" t="str">
        <f t="shared" si="12"/>
        <v>257</v>
      </c>
      <c r="F203" s="115" t="str">
        <f t="shared" si="14"/>
        <v>ΜΕΣΣΗΝΙΑ</v>
      </c>
      <c r="G203" s="116" t="str">
        <f t="shared" si="13"/>
        <v>257Α</v>
      </c>
      <c r="H203" s="117" t="s">
        <v>4</v>
      </c>
      <c r="I203" s="119" t="s">
        <v>9</v>
      </c>
      <c r="J203" s="152">
        <v>29</v>
      </c>
      <c r="K203" s="153"/>
      <c r="L203" s="197">
        <v>2</v>
      </c>
      <c r="M203" s="197"/>
      <c r="N203" s="169" t="s">
        <v>214</v>
      </c>
    </row>
    <row r="204" spans="1:17" ht="12" customHeight="1" x14ac:dyDescent="0.2">
      <c r="A204" s="5" t="s">
        <v>19</v>
      </c>
      <c r="B204" s="6" t="str">
        <f t="shared" si="11"/>
        <v>257</v>
      </c>
      <c r="C204" s="102" t="s">
        <v>71</v>
      </c>
      <c r="D204" s="127" t="s">
        <v>70</v>
      </c>
      <c r="E204" s="173" t="str">
        <f t="shared" si="12"/>
        <v>257</v>
      </c>
      <c r="F204" s="115" t="str">
        <f t="shared" si="14"/>
        <v>ΜΕΣΣΗΝΙΑ</v>
      </c>
      <c r="G204" s="116" t="str">
        <f t="shared" si="13"/>
        <v>257Α</v>
      </c>
      <c r="H204" s="117" t="s">
        <v>5</v>
      </c>
      <c r="I204" s="119" t="s">
        <v>8</v>
      </c>
      <c r="J204" s="152">
        <v>21</v>
      </c>
      <c r="K204" s="153">
        <f>SUM(J200:J209)</f>
        <v>151</v>
      </c>
      <c r="L204" s="197"/>
      <c r="M204" s="197">
        <v>2</v>
      </c>
      <c r="N204" s="198" t="s">
        <v>214</v>
      </c>
    </row>
    <row r="205" spans="1:17" ht="12" customHeight="1" x14ac:dyDescent="0.2">
      <c r="A205" s="5" t="s">
        <v>19</v>
      </c>
      <c r="B205" s="6" t="str">
        <f t="shared" si="11"/>
        <v>257</v>
      </c>
      <c r="C205" s="102" t="s">
        <v>71</v>
      </c>
      <c r="D205" s="103" t="s">
        <v>70</v>
      </c>
      <c r="E205" s="173" t="str">
        <f t="shared" si="12"/>
        <v>257</v>
      </c>
      <c r="F205" s="115" t="str">
        <f t="shared" si="14"/>
        <v>ΜΕΣΣΗΝΙΑ</v>
      </c>
      <c r="G205" s="116" t="str">
        <f t="shared" si="13"/>
        <v>257Α</v>
      </c>
      <c r="H205" s="117" t="s">
        <v>5</v>
      </c>
      <c r="I205" s="119" t="s">
        <v>9</v>
      </c>
      <c r="J205" s="152">
        <v>41</v>
      </c>
      <c r="K205" s="153"/>
      <c r="L205" s="197">
        <v>3</v>
      </c>
      <c r="M205" s="197"/>
      <c r="N205" s="169" t="s">
        <v>214</v>
      </c>
    </row>
    <row r="206" spans="1:17" ht="12" customHeight="1" x14ac:dyDescent="0.2">
      <c r="A206" s="5" t="s">
        <v>19</v>
      </c>
      <c r="B206" s="6" t="str">
        <f t="shared" si="11"/>
        <v>257</v>
      </c>
      <c r="C206" s="102" t="s">
        <v>71</v>
      </c>
      <c r="D206" s="103" t="s">
        <v>70</v>
      </c>
      <c r="E206" s="173" t="str">
        <f t="shared" si="12"/>
        <v>257</v>
      </c>
      <c r="F206" s="115" t="str">
        <f t="shared" si="14"/>
        <v>ΜΕΣΣΗΝΙΑ</v>
      </c>
      <c r="G206" s="116" t="str">
        <f t="shared" si="13"/>
        <v>257Α</v>
      </c>
      <c r="H206" s="117" t="s">
        <v>7</v>
      </c>
      <c r="I206" s="119" t="s">
        <v>8</v>
      </c>
      <c r="J206" s="152">
        <v>0</v>
      </c>
      <c r="K206" s="153"/>
      <c r="L206" s="197"/>
      <c r="M206" s="197">
        <v>0</v>
      </c>
      <c r="N206" s="169" t="s">
        <v>214</v>
      </c>
    </row>
    <row r="207" spans="1:17" ht="12" customHeight="1" x14ac:dyDescent="0.2">
      <c r="A207" s="5" t="s">
        <v>19</v>
      </c>
      <c r="B207" s="6" t="str">
        <f t="shared" si="11"/>
        <v>257</v>
      </c>
      <c r="C207" s="102" t="s">
        <v>71</v>
      </c>
      <c r="D207" s="103" t="s">
        <v>70</v>
      </c>
      <c r="E207" s="173" t="str">
        <f t="shared" si="12"/>
        <v>257</v>
      </c>
      <c r="F207" s="115" t="str">
        <f t="shared" si="14"/>
        <v>ΜΕΣΣΗΝΙΑ</v>
      </c>
      <c r="G207" s="116" t="str">
        <f t="shared" si="13"/>
        <v>257Α</v>
      </c>
      <c r="H207" s="117" t="s">
        <v>7</v>
      </c>
      <c r="I207" s="119" t="s">
        <v>9</v>
      </c>
      <c r="J207" s="152">
        <v>16</v>
      </c>
      <c r="K207" s="153"/>
      <c r="L207" s="321">
        <v>1</v>
      </c>
      <c r="M207" s="197"/>
      <c r="N207" s="169" t="s">
        <v>214</v>
      </c>
    </row>
    <row r="208" spans="1:17" ht="12" customHeight="1" x14ac:dyDescent="0.2">
      <c r="A208" s="5" t="s">
        <v>19</v>
      </c>
      <c r="B208" s="6" t="str">
        <f t="shared" si="11"/>
        <v>257</v>
      </c>
      <c r="C208" s="102" t="s">
        <v>71</v>
      </c>
      <c r="D208" s="103" t="s">
        <v>70</v>
      </c>
      <c r="E208" s="173" t="str">
        <f t="shared" si="12"/>
        <v>257</v>
      </c>
      <c r="F208" s="133" t="str">
        <f t="shared" si="14"/>
        <v>ΜΕΣΣΗΝΙΑ</v>
      </c>
      <c r="G208" s="116" t="str">
        <f t="shared" si="13"/>
        <v>257Α</v>
      </c>
      <c r="H208" s="135" t="s">
        <v>6</v>
      </c>
      <c r="I208" s="136" t="s">
        <v>8</v>
      </c>
      <c r="J208" s="174">
        <v>1</v>
      </c>
      <c r="K208" s="170"/>
      <c r="L208" s="225"/>
      <c r="M208" s="225">
        <v>1</v>
      </c>
      <c r="N208" s="178" t="s">
        <v>214</v>
      </c>
    </row>
    <row r="209" spans="1:14" ht="12" customHeight="1" thickBot="1" x14ac:dyDescent="0.25">
      <c r="A209" s="5" t="s">
        <v>19</v>
      </c>
      <c r="B209" s="6" t="str">
        <f t="shared" si="11"/>
        <v>257</v>
      </c>
      <c r="C209" s="102" t="s">
        <v>71</v>
      </c>
      <c r="D209" s="103" t="s">
        <v>70</v>
      </c>
      <c r="E209" s="173" t="str">
        <f t="shared" si="12"/>
        <v>257</v>
      </c>
      <c r="F209" s="133" t="str">
        <f t="shared" si="14"/>
        <v>ΜΕΣΣΗΝΙΑ</v>
      </c>
      <c r="G209" s="134" t="str">
        <f t="shared" si="13"/>
        <v>257Α</v>
      </c>
      <c r="H209" s="135" t="s">
        <v>6</v>
      </c>
      <c r="I209" s="136" t="s">
        <v>9</v>
      </c>
      <c r="J209" s="226">
        <f>31-1</f>
        <v>30</v>
      </c>
      <c r="K209" s="216"/>
      <c r="L209" s="225">
        <v>2</v>
      </c>
      <c r="M209" s="225"/>
      <c r="N209" s="178" t="s">
        <v>214</v>
      </c>
    </row>
    <row r="210" spans="1:14" ht="12" customHeight="1" thickTop="1" x14ac:dyDescent="0.2">
      <c r="A210" s="5" t="s">
        <v>20</v>
      </c>
      <c r="B210" s="6" t="str">
        <f t="shared" ref="B210:B273" si="15">LEFT(A210,3)</f>
        <v>259</v>
      </c>
      <c r="C210" s="172" t="s">
        <v>71</v>
      </c>
      <c r="D210" s="195" t="s">
        <v>72</v>
      </c>
      <c r="E210" s="271" t="str">
        <f t="shared" si="12"/>
        <v>259</v>
      </c>
      <c r="F210" s="300" t="str">
        <f t="shared" si="14"/>
        <v>ΑΡΚΑΔΙΑ</v>
      </c>
      <c r="G210" s="144" t="str">
        <f t="shared" si="13"/>
        <v>259Α</v>
      </c>
      <c r="H210" s="246" t="s">
        <v>3</v>
      </c>
      <c r="I210" s="247" t="s">
        <v>8</v>
      </c>
      <c r="J210" s="248">
        <v>0</v>
      </c>
      <c r="K210" s="148"/>
      <c r="L210" s="249"/>
      <c r="M210" s="249">
        <v>0</v>
      </c>
      <c r="N210" s="250" t="s">
        <v>181</v>
      </c>
    </row>
    <row r="211" spans="1:14" ht="12" customHeight="1" x14ac:dyDescent="0.2">
      <c r="A211" s="5" t="s">
        <v>20</v>
      </c>
      <c r="B211" s="6" t="str">
        <f t="shared" si="15"/>
        <v>259</v>
      </c>
      <c r="C211" s="102" t="s">
        <v>71</v>
      </c>
      <c r="D211" s="103" t="s">
        <v>72</v>
      </c>
      <c r="E211" s="173" t="str">
        <f t="shared" si="12"/>
        <v>259</v>
      </c>
      <c r="F211" s="115" t="str">
        <f t="shared" si="14"/>
        <v>ΑΡΚΑΔΙΑ</v>
      </c>
      <c r="G211" s="116" t="str">
        <f t="shared" si="13"/>
        <v>259Α</v>
      </c>
      <c r="H211" s="117" t="s">
        <v>3</v>
      </c>
      <c r="I211" s="119" t="s">
        <v>9</v>
      </c>
      <c r="J211" s="152">
        <v>2</v>
      </c>
      <c r="K211" s="153"/>
      <c r="L211" s="197">
        <v>1</v>
      </c>
      <c r="M211" s="197"/>
      <c r="N211" s="169" t="s">
        <v>181</v>
      </c>
    </row>
    <row r="212" spans="1:14" ht="12" customHeight="1" x14ac:dyDescent="0.2">
      <c r="A212" s="5" t="s">
        <v>20</v>
      </c>
      <c r="B212" s="6" t="str">
        <f t="shared" si="15"/>
        <v>259</v>
      </c>
      <c r="C212" s="102" t="s">
        <v>71</v>
      </c>
      <c r="D212" s="103" t="s">
        <v>72</v>
      </c>
      <c r="E212" s="173" t="str">
        <f t="shared" si="12"/>
        <v>259</v>
      </c>
      <c r="F212" s="115" t="str">
        <f t="shared" si="14"/>
        <v>ΑΡΚΑΔΙΑ</v>
      </c>
      <c r="G212" s="116" t="str">
        <f t="shared" si="13"/>
        <v>259Α</v>
      </c>
      <c r="H212" s="117" t="s">
        <v>4</v>
      </c>
      <c r="I212" s="119" t="s">
        <v>8</v>
      </c>
      <c r="J212" s="152">
        <v>17</v>
      </c>
      <c r="K212" s="153"/>
      <c r="L212" s="197"/>
      <c r="M212" s="321">
        <v>1</v>
      </c>
      <c r="N212" s="169" t="s">
        <v>181</v>
      </c>
    </row>
    <row r="213" spans="1:14" ht="12" customHeight="1" x14ac:dyDescent="0.2">
      <c r="A213" s="5" t="s">
        <v>20</v>
      </c>
      <c r="B213" s="6" t="str">
        <f t="shared" si="15"/>
        <v>259</v>
      </c>
      <c r="C213" s="102" t="s">
        <v>71</v>
      </c>
      <c r="D213" s="103" t="s">
        <v>72</v>
      </c>
      <c r="E213" s="173" t="str">
        <f t="shared" si="12"/>
        <v>259</v>
      </c>
      <c r="F213" s="115" t="str">
        <f t="shared" si="14"/>
        <v>ΑΡΚΑΔΙΑ</v>
      </c>
      <c r="G213" s="116" t="str">
        <f t="shared" si="13"/>
        <v>259Α</v>
      </c>
      <c r="H213" s="117" t="s">
        <v>4</v>
      </c>
      <c r="I213" s="119" t="s">
        <v>9</v>
      </c>
      <c r="J213" s="152">
        <v>42</v>
      </c>
      <c r="K213" s="153"/>
      <c r="L213" s="197">
        <v>3</v>
      </c>
      <c r="M213" s="197"/>
      <c r="N213" s="169" t="s">
        <v>181</v>
      </c>
    </row>
    <row r="214" spans="1:14" ht="12" customHeight="1" x14ac:dyDescent="0.2">
      <c r="A214" s="5" t="s">
        <v>20</v>
      </c>
      <c r="B214" s="6" t="str">
        <f t="shared" si="15"/>
        <v>259</v>
      </c>
      <c r="C214" s="102" t="s">
        <v>71</v>
      </c>
      <c r="D214" s="127" t="s">
        <v>72</v>
      </c>
      <c r="E214" s="173" t="str">
        <f t="shared" si="12"/>
        <v>259</v>
      </c>
      <c r="F214" s="115" t="str">
        <f t="shared" si="14"/>
        <v>ΑΡΚΑΔΙΑ</v>
      </c>
      <c r="G214" s="116" t="str">
        <f t="shared" si="13"/>
        <v>259Α</v>
      </c>
      <c r="H214" s="117" t="s">
        <v>5</v>
      </c>
      <c r="I214" s="119" t="s">
        <v>8</v>
      </c>
      <c r="J214" s="152">
        <v>26</v>
      </c>
      <c r="K214" s="153">
        <f>SUM(J210:J219)</f>
        <v>218</v>
      </c>
      <c r="L214" s="197"/>
      <c r="M214" s="197">
        <v>2</v>
      </c>
      <c r="N214" s="198" t="s">
        <v>181</v>
      </c>
    </row>
    <row r="215" spans="1:14" ht="12" customHeight="1" x14ac:dyDescent="0.2">
      <c r="A215" s="5" t="s">
        <v>20</v>
      </c>
      <c r="B215" s="6" t="str">
        <f t="shared" si="15"/>
        <v>259</v>
      </c>
      <c r="C215" s="102" t="s">
        <v>71</v>
      </c>
      <c r="D215" s="103" t="s">
        <v>72</v>
      </c>
      <c r="E215" s="173" t="str">
        <f t="shared" si="12"/>
        <v>259</v>
      </c>
      <c r="F215" s="115" t="str">
        <f t="shared" si="14"/>
        <v>ΑΡΚΑΔΙΑ</v>
      </c>
      <c r="G215" s="116" t="str">
        <f t="shared" si="13"/>
        <v>259Α</v>
      </c>
      <c r="H215" s="117" t="s">
        <v>5</v>
      </c>
      <c r="I215" s="119" t="s">
        <v>9</v>
      </c>
      <c r="J215" s="152">
        <v>69</v>
      </c>
      <c r="K215" s="153"/>
      <c r="L215" s="321">
        <v>4</v>
      </c>
      <c r="M215" s="197"/>
      <c r="N215" s="169" t="s">
        <v>181</v>
      </c>
    </row>
    <row r="216" spans="1:14" ht="12" customHeight="1" x14ac:dyDescent="0.2">
      <c r="A216" s="5" t="s">
        <v>20</v>
      </c>
      <c r="B216" s="6" t="str">
        <f t="shared" si="15"/>
        <v>259</v>
      </c>
      <c r="C216" s="102" t="s">
        <v>71</v>
      </c>
      <c r="D216" s="103" t="s">
        <v>72</v>
      </c>
      <c r="E216" s="173" t="str">
        <f t="shared" si="12"/>
        <v>259</v>
      </c>
      <c r="F216" s="115" t="str">
        <f t="shared" si="14"/>
        <v>ΑΡΚΑΔΙΑ</v>
      </c>
      <c r="G216" s="116" t="str">
        <f t="shared" si="13"/>
        <v>259Α</v>
      </c>
      <c r="H216" s="117" t="s">
        <v>7</v>
      </c>
      <c r="I216" s="119" t="s">
        <v>8</v>
      </c>
      <c r="J216" s="152">
        <v>13</v>
      </c>
      <c r="K216" s="153"/>
      <c r="L216" s="197"/>
      <c r="M216" s="197">
        <v>2</v>
      </c>
      <c r="N216" s="169" t="s">
        <v>181</v>
      </c>
    </row>
    <row r="217" spans="1:14" ht="12" customHeight="1" x14ac:dyDescent="0.2">
      <c r="A217" s="5" t="s">
        <v>20</v>
      </c>
      <c r="B217" s="6" t="str">
        <f t="shared" si="15"/>
        <v>259</v>
      </c>
      <c r="C217" s="102" t="s">
        <v>71</v>
      </c>
      <c r="D217" s="103" t="s">
        <v>72</v>
      </c>
      <c r="E217" s="173" t="str">
        <f t="shared" si="12"/>
        <v>259</v>
      </c>
      <c r="F217" s="115" t="str">
        <f t="shared" si="14"/>
        <v>ΑΡΚΑΔΙΑ</v>
      </c>
      <c r="G217" s="116" t="str">
        <f t="shared" si="13"/>
        <v>259Α</v>
      </c>
      <c r="H217" s="117" t="s">
        <v>7</v>
      </c>
      <c r="I217" s="119" t="s">
        <v>9</v>
      </c>
      <c r="J217" s="152">
        <v>25</v>
      </c>
      <c r="K217" s="153"/>
      <c r="L217" s="197">
        <v>2</v>
      </c>
      <c r="M217" s="197"/>
      <c r="N217" s="169" t="s">
        <v>181</v>
      </c>
    </row>
    <row r="218" spans="1:14" ht="12" customHeight="1" x14ac:dyDescent="0.2">
      <c r="A218" s="5" t="s">
        <v>20</v>
      </c>
      <c r="B218" s="6" t="str">
        <f t="shared" si="15"/>
        <v>259</v>
      </c>
      <c r="C218" s="102" t="s">
        <v>71</v>
      </c>
      <c r="D218" s="103" t="s">
        <v>72</v>
      </c>
      <c r="E218" s="173" t="str">
        <f t="shared" si="12"/>
        <v>259</v>
      </c>
      <c r="F218" s="133" t="str">
        <f t="shared" si="14"/>
        <v>ΑΡΚΑΔΙΑ</v>
      </c>
      <c r="G218" s="116" t="str">
        <f t="shared" si="13"/>
        <v>259Α</v>
      </c>
      <c r="H218" s="135" t="s">
        <v>6</v>
      </c>
      <c r="I218" s="136" t="s">
        <v>8</v>
      </c>
      <c r="J218" s="174">
        <v>2</v>
      </c>
      <c r="K218" s="170"/>
      <c r="L218" s="225"/>
      <c r="M218" s="225">
        <v>1</v>
      </c>
      <c r="N218" s="178" t="s">
        <v>181</v>
      </c>
    </row>
    <row r="219" spans="1:14" ht="12" customHeight="1" thickBot="1" x14ac:dyDescent="0.25">
      <c r="A219" s="5" t="s">
        <v>20</v>
      </c>
      <c r="B219" s="6" t="str">
        <f t="shared" si="15"/>
        <v>259</v>
      </c>
      <c r="C219" s="230" t="s">
        <v>71</v>
      </c>
      <c r="D219" s="231" t="s">
        <v>72</v>
      </c>
      <c r="E219" s="211" t="str">
        <f t="shared" si="12"/>
        <v>259</v>
      </c>
      <c r="F219" s="322" t="str">
        <f t="shared" si="14"/>
        <v>ΑΡΚΑΔΙΑ</v>
      </c>
      <c r="G219" s="232" t="str">
        <f t="shared" si="13"/>
        <v>259Α</v>
      </c>
      <c r="H219" s="323" t="s">
        <v>6</v>
      </c>
      <c r="I219" s="324" t="s">
        <v>9</v>
      </c>
      <c r="J219" s="325">
        <v>22</v>
      </c>
      <c r="K219" s="216"/>
      <c r="L219" s="326">
        <v>2</v>
      </c>
      <c r="M219" s="326"/>
      <c r="N219" s="327" t="s">
        <v>181</v>
      </c>
    </row>
    <row r="220" spans="1:14" ht="12" customHeight="1" thickTop="1" x14ac:dyDescent="0.2">
      <c r="A220" s="5" t="s">
        <v>22</v>
      </c>
      <c r="B220" s="6" t="str">
        <f t="shared" si="15"/>
        <v>267</v>
      </c>
      <c r="C220" s="102" t="s">
        <v>75</v>
      </c>
      <c r="D220" s="103" t="s">
        <v>74</v>
      </c>
      <c r="E220" s="328" t="str">
        <f t="shared" si="12"/>
        <v>267</v>
      </c>
      <c r="F220" s="329" t="str">
        <f t="shared" si="14"/>
        <v>ΙΩΑΝΝΙΝΑ</v>
      </c>
      <c r="G220" s="330" t="s">
        <v>161</v>
      </c>
      <c r="H220" s="331" t="s">
        <v>3</v>
      </c>
      <c r="I220" s="332" t="s">
        <v>8</v>
      </c>
      <c r="J220" s="333">
        <v>9</v>
      </c>
      <c r="K220" s="148"/>
      <c r="L220" s="334"/>
      <c r="M220" s="334">
        <v>1</v>
      </c>
      <c r="N220" s="335" t="s">
        <v>217</v>
      </c>
    </row>
    <row r="221" spans="1:14" ht="12" customHeight="1" x14ac:dyDescent="0.2">
      <c r="A221" s="5" t="s">
        <v>22</v>
      </c>
      <c r="B221" s="6" t="str">
        <f t="shared" si="15"/>
        <v>267</v>
      </c>
      <c r="C221" s="102" t="s">
        <v>75</v>
      </c>
      <c r="D221" s="103" t="s">
        <v>74</v>
      </c>
      <c r="E221" s="336" t="str">
        <f t="shared" si="12"/>
        <v>267</v>
      </c>
      <c r="F221" s="337" t="str">
        <f t="shared" si="14"/>
        <v>ΙΩΑΝΝΙΝΑ</v>
      </c>
      <c r="G221" s="338" t="s">
        <v>161</v>
      </c>
      <c r="H221" s="339" t="s">
        <v>3</v>
      </c>
      <c r="I221" s="340" t="s">
        <v>9</v>
      </c>
      <c r="J221" s="341">
        <v>11</v>
      </c>
      <c r="K221" s="153"/>
      <c r="L221" s="342">
        <v>1</v>
      </c>
      <c r="M221" s="342"/>
      <c r="N221" s="343" t="s">
        <v>217</v>
      </c>
    </row>
    <row r="222" spans="1:14" ht="12" customHeight="1" x14ac:dyDescent="0.2">
      <c r="A222" s="5" t="s">
        <v>22</v>
      </c>
      <c r="B222" s="6" t="str">
        <f t="shared" si="15"/>
        <v>267</v>
      </c>
      <c r="C222" s="102" t="s">
        <v>75</v>
      </c>
      <c r="D222" s="103" t="s">
        <v>74</v>
      </c>
      <c r="E222" s="336" t="str">
        <f t="shared" si="12"/>
        <v>267</v>
      </c>
      <c r="F222" s="337" t="str">
        <f t="shared" si="14"/>
        <v>ΙΩΑΝΝΙΝΑ</v>
      </c>
      <c r="G222" s="338" t="s">
        <v>161</v>
      </c>
      <c r="H222" s="339" t="s">
        <v>3</v>
      </c>
      <c r="I222" s="340" t="s">
        <v>10</v>
      </c>
      <c r="J222" s="341">
        <v>8</v>
      </c>
      <c r="K222" s="153">
        <f>SUM(J220:J225)</f>
        <v>128</v>
      </c>
      <c r="L222" s="342"/>
      <c r="M222" s="342">
        <v>1</v>
      </c>
      <c r="N222" s="344" t="s">
        <v>217</v>
      </c>
    </row>
    <row r="223" spans="1:14" ht="12" customHeight="1" x14ac:dyDescent="0.2">
      <c r="A223" s="5" t="s">
        <v>22</v>
      </c>
      <c r="B223" s="6" t="str">
        <f t="shared" si="15"/>
        <v>267</v>
      </c>
      <c r="C223" s="102" t="s">
        <v>75</v>
      </c>
      <c r="D223" s="103" t="s">
        <v>74</v>
      </c>
      <c r="E223" s="336" t="str">
        <f t="shared" si="12"/>
        <v>267</v>
      </c>
      <c r="F223" s="337" t="str">
        <f t="shared" si="14"/>
        <v>ΙΩΑΝΝΙΝΑ</v>
      </c>
      <c r="G223" s="338" t="s">
        <v>161</v>
      </c>
      <c r="H223" s="339" t="s">
        <v>5</v>
      </c>
      <c r="I223" s="340" t="s">
        <v>8</v>
      </c>
      <c r="J223" s="345">
        <v>31</v>
      </c>
      <c r="K223" s="258"/>
      <c r="L223" s="346"/>
      <c r="M223" s="346">
        <v>2</v>
      </c>
      <c r="N223" s="347" t="s">
        <v>217</v>
      </c>
    </row>
    <row r="224" spans="1:14" ht="12" customHeight="1" x14ac:dyDescent="0.2">
      <c r="A224" s="5" t="s">
        <v>22</v>
      </c>
      <c r="B224" s="6" t="str">
        <f t="shared" si="15"/>
        <v>267</v>
      </c>
      <c r="C224" s="102" t="s">
        <v>75</v>
      </c>
      <c r="D224" s="103" t="s">
        <v>74</v>
      </c>
      <c r="E224" s="336" t="str">
        <f t="shared" si="12"/>
        <v>267</v>
      </c>
      <c r="F224" s="337" t="str">
        <f t="shared" si="14"/>
        <v>ΙΩΑΝΝΙΝΑ</v>
      </c>
      <c r="G224" s="338" t="s">
        <v>161</v>
      </c>
      <c r="H224" s="339" t="s">
        <v>5</v>
      </c>
      <c r="I224" s="340" t="s">
        <v>9</v>
      </c>
      <c r="J224" s="345">
        <v>57</v>
      </c>
      <c r="K224" s="258"/>
      <c r="L224" s="348">
        <v>4</v>
      </c>
      <c r="M224" s="346"/>
      <c r="N224" s="347" t="s">
        <v>217</v>
      </c>
    </row>
    <row r="225" spans="1:14" ht="12" customHeight="1" thickBot="1" x14ac:dyDescent="0.25">
      <c r="A225" s="5" t="s">
        <v>22</v>
      </c>
      <c r="B225" s="6" t="str">
        <f t="shared" si="15"/>
        <v>267</v>
      </c>
      <c r="C225" s="102" t="s">
        <v>75</v>
      </c>
      <c r="D225" s="103" t="s">
        <v>74</v>
      </c>
      <c r="E225" s="349" t="str">
        <f t="shared" ref="E225:E288" si="16">B225</f>
        <v>267</v>
      </c>
      <c r="F225" s="350" t="str">
        <f t="shared" si="14"/>
        <v>ΙΩΑΝΝΙΝΑ</v>
      </c>
      <c r="G225" s="351" t="s">
        <v>161</v>
      </c>
      <c r="H225" s="352" t="s">
        <v>5</v>
      </c>
      <c r="I225" s="353" t="s">
        <v>10</v>
      </c>
      <c r="J225" s="354">
        <v>12</v>
      </c>
      <c r="K225" s="316"/>
      <c r="L225" s="355"/>
      <c r="M225" s="355">
        <v>1</v>
      </c>
      <c r="N225" s="356" t="s">
        <v>217</v>
      </c>
    </row>
    <row r="226" spans="1:14" ht="12" customHeight="1" x14ac:dyDescent="0.2">
      <c r="A226" s="5" t="s">
        <v>22</v>
      </c>
      <c r="B226" s="6" t="str">
        <f t="shared" si="15"/>
        <v>267</v>
      </c>
      <c r="C226" s="102" t="s">
        <v>75</v>
      </c>
      <c r="D226" s="127" t="s">
        <v>74</v>
      </c>
      <c r="E226" s="357" t="str">
        <f t="shared" si="16"/>
        <v>267</v>
      </c>
      <c r="F226" s="358" t="str">
        <f t="shared" si="14"/>
        <v>ΙΩΑΝΝΙΝΑ</v>
      </c>
      <c r="G226" s="359" t="s">
        <v>136</v>
      </c>
      <c r="H226" s="360" t="s">
        <v>4</v>
      </c>
      <c r="I226" s="361" t="s">
        <v>8</v>
      </c>
      <c r="J226" s="362">
        <v>16</v>
      </c>
      <c r="K226" s="202"/>
      <c r="L226" s="363"/>
      <c r="M226" s="363">
        <v>1</v>
      </c>
      <c r="N226" s="364" t="s">
        <v>215</v>
      </c>
    </row>
    <row r="227" spans="1:14" ht="12" customHeight="1" x14ac:dyDescent="0.2">
      <c r="A227" s="5" t="s">
        <v>22</v>
      </c>
      <c r="B227" s="6" t="str">
        <f t="shared" si="15"/>
        <v>267</v>
      </c>
      <c r="C227" s="102" t="s">
        <v>75</v>
      </c>
      <c r="D227" s="103" t="s">
        <v>74</v>
      </c>
      <c r="E227" s="336" t="str">
        <f t="shared" si="16"/>
        <v>267</v>
      </c>
      <c r="F227" s="337" t="str">
        <f t="shared" si="14"/>
        <v>ΙΩΑΝΝΙΝΑ</v>
      </c>
      <c r="G227" s="338" t="s">
        <v>136</v>
      </c>
      <c r="H227" s="339" t="s">
        <v>4</v>
      </c>
      <c r="I227" s="340" t="s">
        <v>9</v>
      </c>
      <c r="J227" s="341">
        <v>32</v>
      </c>
      <c r="K227" s="153"/>
      <c r="L227" s="342">
        <v>2</v>
      </c>
      <c r="M227" s="342"/>
      <c r="N227" s="343" t="s">
        <v>215</v>
      </c>
    </row>
    <row r="228" spans="1:14" ht="12" customHeight="1" x14ac:dyDescent="0.2">
      <c r="A228" s="5" t="s">
        <v>22</v>
      </c>
      <c r="B228" s="6" t="str">
        <f t="shared" si="15"/>
        <v>267</v>
      </c>
      <c r="C228" s="102" t="s">
        <v>75</v>
      </c>
      <c r="D228" s="103" t="s">
        <v>74</v>
      </c>
      <c r="E228" s="336" t="str">
        <f t="shared" si="16"/>
        <v>267</v>
      </c>
      <c r="F228" s="337" t="str">
        <f t="shared" si="14"/>
        <v>ΙΩΑΝΝΙΝΑ</v>
      </c>
      <c r="G228" s="338" t="s">
        <v>136</v>
      </c>
      <c r="H228" s="339" t="s">
        <v>4</v>
      </c>
      <c r="I228" s="340" t="s">
        <v>10</v>
      </c>
      <c r="J228" s="341">
        <v>31</v>
      </c>
      <c r="K228" s="153">
        <f>SUM(J226:J230)</f>
        <v>120</v>
      </c>
      <c r="L228" s="342"/>
      <c r="M228" s="342">
        <v>2</v>
      </c>
      <c r="N228" s="344" t="s">
        <v>215</v>
      </c>
    </row>
    <row r="229" spans="1:14" ht="12" customHeight="1" x14ac:dyDescent="0.2">
      <c r="A229" s="5" t="s">
        <v>22</v>
      </c>
      <c r="B229" s="6" t="str">
        <f t="shared" si="15"/>
        <v>267</v>
      </c>
      <c r="C229" s="172" t="s">
        <v>75</v>
      </c>
      <c r="D229" s="103" t="s">
        <v>74</v>
      </c>
      <c r="E229" s="336" t="str">
        <f t="shared" si="16"/>
        <v>267</v>
      </c>
      <c r="F229" s="337" t="str">
        <f t="shared" si="14"/>
        <v>ΙΩΑΝΝΙΝΑ</v>
      </c>
      <c r="G229" s="338" t="s">
        <v>136</v>
      </c>
      <c r="H229" s="339" t="s">
        <v>7</v>
      </c>
      <c r="I229" s="340" t="s">
        <v>8</v>
      </c>
      <c r="J229" s="345">
        <v>5</v>
      </c>
      <c r="K229" s="258"/>
      <c r="L229" s="346"/>
      <c r="M229" s="346">
        <v>1</v>
      </c>
      <c r="N229" s="347" t="s">
        <v>215</v>
      </c>
    </row>
    <row r="230" spans="1:14" ht="12" customHeight="1" thickBot="1" x14ac:dyDescent="0.25">
      <c r="A230" s="5" t="s">
        <v>22</v>
      </c>
      <c r="B230" s="6" t="str">
        <f t="shared" si="15"/>
        <v>267</v>
      </c>
      <c r="C230" s="102" t="s">
        <v>75</v>
      </c>
      <c r="D230" s="103" t="s">
        <v>74</v>
      </c>
      <c r="E230" s="365" t="str">
        <f t="shared" si="16"/>
        <v>267</v>
      </c>
      <c r="F230" s="366" t="str">
        <f t="shared" si="14"/>
        <v>ΙΩΑΝΝΙΝΑ</v>
      </c>
      <c r="G230" s="367" t="s">
        <v>136</v>
      </c>
      <c r="H230" s="368" t="s">
        <v>7</v>
      </c>
      <c r="I230" s="369" t="s">
        <v>9</v>
      </c>
      <c r="J230" s="370">
        <v>36</v>
      </c>
      <c r="K230" s="316"/>
      <c r="L230" s="371">
        <v>2</v>
      </c>
      <c r="M230" s="372"/>
      <c r="N230" s="373" t="s">
        <v>215</v>
      </c>
    </row>
    <row r="231" spans="1:14" ht="12" customHeight="1" x14ac:dyDescent="0.2">
      <c r="A231" s="5" t="s">
        <v>22</v>
      </c>
      <c r="B231" s="6" t="str">
        <f>LEFT(A231,3)</f>
        <v>267</v>
      </c>
      <c r="C231" s="102" t="s">
        <v>75</v>
      </c>
      <c r="D231" s="103" t="s">
        <v>74</v>
      </c>
      <c r="E231" s="374" t="str">
        <f>B231</f>
        <v>267</v>
      </c>
      <c r="F231" s="375" t="str">
        <f t="shared" si="14"/>
        <v>ΙΩΑΝΝΙΝΑ</v>
      </c>
      <c r="G231" s="376" t="s">
        <v>137</v>
      </c>
      <c r="H231" s="377" t="s">
        <v>6</v>
      </c>
      <c r="I231" s="378" t="s">
        <v>8</v>
      </c>
      <c r="J231" s="379">
        <v>13</v>
      </c>
      <c r="K231" s="380"/>
      <c r="L231" s="381"/>
      <c r="M231" s="381">
        <v>1</v>
      </c>
      <c r="N231" s="382" t="s">
        <v>218</v>
      </c>
    </row>
    <row r="232" spans="1:14" ht="12" customHeight="1" x14ac:dyDescent="0.2">
      <c r="A232" s="5" t="s">
        <v>22</v>
      </c>
      <c r="B232" s="6" t="str">
        <f>LEFT(A232,3)</f>
        <v>267</v>
      </c>
      <c r="C232" s="102" t="s">
        <v>75</v>
      </c>
      <c r="D232" s="103" t="s">
        <v>74</v>
      </c>
      <c r="E232" s="336" t="str">
        <f>B232</f>
        <v>267</v>
      </c>
      <c r="F232" s="337" t="str">
        <f t="shared" si="14"/>
        <v>ΙΩΑΝΝΙΝΑ</v>
      </c>
      <c r="G232" s="338" t="s">
        <v>137</v>
      </c>
      <c r="H232" s="339" t="s">
        <v>6</v>
      </c>
      <c r="I232" s="340" t="s">
        <v>9</v>
      </c>
      <c r="J232" s="383">
        <v>26</v>
      </c>
      <c r="K232" s="275">
        <f>SUM(J231:J233)</f>
        <v>89</v>
      </c>
      <c r="L232" s="384">
        <v>4</v>
      </c>
      <c r="M232" s="384"/>
      <c r="N232" s="385" t="s">
        <v>218</v>
      </c>
    </row>
    <row r="233" spans="1:14" ht="12" customHeight="1" thickBot="1" x14ac:dyDescent="0.25">
      <c r="A233" s="5" t="s">
        <v>22</v>
      </c>
      <c r="B233" s="6" t="str">
        <f>LEFT(A233,3)</f>
        <v>267</v>
      </c>
      <c r="C233" s="230" t="s">
        <v>75</v>
      </c>
      <c r="D233" s="231" t="s">
        <v>74</v>
      </c>
      <c r="E233" s="386" t="str">
        <f>B233</f>
        <v>267</v>
      </c>
      <c r="F233" s="387" t="str">
        <f t="shared" si="14"/>
        <v>ΙΩΑΝΝΙΝΑ</v>
      </c>
      <c r="G233" s="388" t="s">
        <v>137</v>
      </c>
      <c r="H233" s="389" t="s">
        <v>6</v>
      </c>
      <c r="I233" s="390" t="s">
        <v>10</v>
      </c>
      <c r="J233" s="391">
        <v>50</v>
      </c>
      <c r="K233" s="278"/>
      <c r="L233" s="392"/>
      <c r="M233" s="393">
        <v>3</v>
      </c>
      <c r="N233" s="394" t="s">
        <v>218</v>
      </c>
    </row>
    <row r="234" spans="1:14" ht="12" customHeight="1" thickTop="1" x14ac:dyDescent="0.2">
      <c r="A234" s="5" t="s">
        <v>23</v>
      </c>
      <c r="B234" s="6" t="str">
        <f t="shared" si="15"/>
        <v>270</v>
      </c>
      <c r="C234" s="102" t="s">
        <v>75</v>
      </c>
      <c r="D234" s="103" t="s">
        <v>76</v>
      </c>
      <c r="E234" s="281" t="str">
        <f t="shared" si="16"/>
        <v>270</v>
      </c>
      <c r="F234" s="105" t="str">
        <f t="shared" si="14"/>
        <v>ΠΡΕΒΕΖΑ</v>
      </c>
      <c r="G234" s="106" t="str">
        <f t="shared" si="13"/>
        <v>270Α</v>
      </c>
      <c r="H234" s="107" t="s">
        <v>3</v>
      </c>
      <c r="I234" s="108" t="s">
        <v>8</v>
      </c>
      <c r="J234" s="265">
        <v>0</v>
      </c>
      <c r="K234" s="258"/>
      <c r="L234" s="267"/>
      <c r="M234" s="267">
        <v>0</v>
      </c>
      <c r="N234" s="268" t="s">
        <v>216</v>
      </c>
    </row>
    <row r="235" spans="1:14" ht="12" customHeight="1" x14ac:dyDescent="0.2">
      <c r="A235" s="5" t="s">
        <v>23</v>
      </c>
      <c r="B235" s="6" t="str">
        <f t="shared" si="15"/>
        <v>270</v>
      </c>
      <c r="C235" s="102" t="s">
        <v>75</v>
      </c>
      <c r="D235" s="103" t="s">
        <v>76</v>
      </c>
      <c r="E235" s="173" t="str">
        <f t="shared" si="16"/>
        <v>270</v>
      </c>
      <c r="F235" s="105" t="str">
        <f t="shared" si="14"/>
        <v>ΠΡΕΒΕΖΑ</v>
      </c>
      <c r="G235" s="116" t="str">
        <f t="shared" si="13"/>
        <v>270Α</v>
      </c>
      <c r="H235" s="107" t="s">
        <v>3</v>
      </c>
      <c r="I235" s="108" t="s">
        <v>9</v>
      </c>
      <c r="J235" s="265">
        <v>3</v>
      </c>
      <c r="K235" s="258"/>
      <c r="L235" s="267">
        <v>1</v>
      </c>
      <c r="M235" s="267"/>
      <c r="N235" s="268" t="s">
        <v>216</v>
      </c>
    </row>
    <row r="236" spans="1:14" ht="12" customHeight="1" x14ac:dyDescent="0.2">
      <c r="A236" s="5" t="s">
        <v>23</v>
      </c>
      <c r="B236" s="6" t="str">
        <f t="shared" si="15"/>
        <v>270</v>
      </c>
      <c r="C236" s="102" t="s">
        <v>75</v>
      </c>
      <c r="D236" s="103" t="s">
        <v>76</v>
      </c>
      <c r="E236" s="173" t="str">
        <f t="shared" si="16"/>
        <v>270</v>
      </c>
      <c r="F236" s="115" t="str">
        <f t="shared" si="14"/>
        <v>ΠΡΕΒΕΖΑ</v>
      </c>
      <c r="G236" s="116" t="str">
        <f t="shared" si="13"/>
        <v>270Α</v>
      </c>
      <c r="H236" s="117" t="s">
        <v>4</v>
      </c>
      <c r="I236" s="119" t="s">
        <v>8</v>
      </c>
      <c r="J236" s="257">
        <v>14</v>
      </c>
      <c r="K236" s="258"/>
      <c r="L236" s="260"/>
      <c r="M236" s="260">
        <v>1</v>
      </c>
      <c r="N236" s="261" t="s">
        <v>216</v>
      </c>
    </row>
    <row r="237" spans="1:14" ht="12" customHeight="1" x14ac:dyDescent="0.2">
      <c r="A237" s="5" t="s">
        <v>23</v>
      </c>
      <c r="B237" s="6" t="str">
        <f t="shared" si="15"/>
        <v>270</v>
      </c>
      <c r="C237" s="102" t="s">
        <v>75</v>
      </c>
      <c r="D237" s="103" t="s">
        <v>76</v>
      </c>
      <c r="E237" s="173" t="str">
        <f t="shared" si="16"/>
        <v>270</v>
      </c>
      <c r="F237" s="115" t="str">
        <f t="shared" si="14"/>
        <v>ΠΡΕΒΕΖΑ</v>
      </c>
      <c r="G237" s="116" t="str">
        <f t="shared" si="13"/>
        <v>270Α</v>
      </c>
      <c r="H237" s="117" t="s">
        <v>4</v>
      </c>
      <c r="I237" s="119" t="s">
        <v>9</v>
      </c>
      <c r="J237" s="257">
        <v>32</v>
      </c>
      <c r="K237" s="258"/>
      <c r="L237" s="260">
        <v>2</v>
      </c>
      <c r="M237" s="260"/>
      <c r="N237" s="261" t="s">
        <v>216</v>
      </c>
    </row>
    <row r="238" spans="1:14" ht="12" customHeight="1" x14ac:dyDescent="0.2">
      <c r="A238" s="5" t="s">
        <v>23</v>
      </c>
      <c r="B238" s="6" t="str">
        <f t="shared" si="15"/>
        <v>270</v>
      </c>
      <c r="C238" s="102" t="s">
        <v>75</v>
      </c>
      <c r="D238" s="127" t="s">
        <v>76</v>
      </c>
      <c r="E238" s="173" t="str">
        <f t="shared" si="16"/>
        <v>270</v>
      </c>
      <c r="F238" s="115" t="str">
        <f t="shared" si="14"/>
        <v>ΠΡΕΒΕΖΑ</v>
      </c>
      <c r="G238" s="116" t="str">
        <f t="shared" si="13"/>
        <v>270Α</v>
      </c>
      <c r="H238" s="117" t="s">
        <v>5</v>
      </c>
      <c r="I238" s="119" t="s">
        <v>8</v>
      </c>
      <c r="J238" s="257">
        <v>3</v>
      </c>
      <c r="K238" s="258">
        <f>SUM(J234:J243)</f>
        <v>145</v>
      </c>
      <c r="L238" s="260"/>
      <c r="M238" s="260">
        <v>1</v>
      </c>
      <c r="N238" s="269" t="s">
        <v>216</v>
      </c>
    </row>
    <row r="239" spans="1:14" ht="12" customHeight="1" x14ac:dyDescent="0.2">
      <c r="A239" s="5" t="s">
        <v>23</v>
      </c>
      <c r="B239" s="6" t="str">
        <f t="shared" si="15"/>
        <v>270</v>
      </c>
      <c r="C239" s="102" t="s">
        <v>75</v>
      </c>
      <c r="D239" s="103" t="s">
        <v>76</v>
      </c>
      <c r="E239" s="173" t="str">
        <f t="shared" si="16"/>
        <v>270</v>
      </c>
      <c r="F239" s="115" t="str">
        <f t="shared" si="14"/>
        <v>ΠΡΕΒΕΖΑ</v>
      </c>
      <c r="G239" s="116" t="str">
        <f t="shared" si="13"/>
        <v>270Α</v>
      </c>
      <c r="H239" s="117" t="s">
        <v>5</v>
      </c>
      <c r="I239" s="119" t="s">
        <v>9</v>
      </c>
      <c r="J239" s="257">
        <v>50</v>
      </c>
      <c r="K239" s="258"/>
      <c r="L239" s="259">
        <v>3</v>
      </c>
      <c r="M239" s="260"/>
      <c r="N239" s="261" t="s">
        <v>216</v>
      </c>
    </row>
    <row r="240" spans="1:14" ht="12" customHeight="1" x14ac:dyDescent="0.2">
      <c r="A240" s="5" t="s">
        <v>23</v>
      </c>
      <c r="B240" s="6" t="str">
        <f t="shared" si="15"/>
        <v>270</v>
      </c>
      <c r="C240" s="102" t="s">
        <v>75</v>
      </c>
      <c r="D240" s="103" t="s">
        <v>76</v>
      </c>
      <c r="E240" s="173" t="str">
        <f t="shared" si="16"/>
        <v>270</v>
      </c>
      <c r="F240" s="115" t="str">
        <f t="shared" si="14"/>
        <v>ΠΡΕΒΕΖΑ</v>
      </c>
      <c r="G240" s="116" t="str">
        <f t="shared" si="13"/>
        <v>270Α</v>
      </c>
      <c r="H240" s="117" t="s">
        <v>7</v>
      </c>
      <c r="I240" s="119" t="s">
        <v>8</v>
      </c>
      <c r="J240" s="257">
        <v>2</v>
      </c>
      <c r="K240" s="258"/>
      <c r="L240" s="260"/>
      <c r="M240" s="260">
        <v>1</v>
      </c>
      <c r="N240" s="261" t="s">
        <v>216</v>
      </c>
    </row>
    <row r="241" spans="1:14" ht="12" customHeight="1" x14ac:dyDescent="0.2">
      <c r="A241" s="5" t="s">
        <v>23</v>
      </c>
      <c r="B241" s="6" t="str">
        <f t="shared" si="15"/>
        <v>270</v>
      </c>
      <c r="C241" s="102" t="s">
        <v>75</v>
      </c>
      <c r="D241" s="103" t="s">
        <v>76</v>
      </c>
      <c r="E241" s="173" t="str">
        <f t="shared" si="16"/>
        <v>270</v>
      </c>
      <c r="F241" s="115" t="str">
        <f t="shared" si="14"/>
        <v>ΠΡΕΒΕΖΑ</v>
      </c>
      <c r="G241" s="116" t="str">
        <f t="shared" si="13"/>
        <v>270Α</v>
      </c>
      <c r="H241" s="117" t="s">
        <v>7</v>
      </c>
      <c r="I241" s="119" t="s">
        <v>9</v>
      </c>
      <c r="J241" s="257">
        <v>18</v>
      </c>
      <c r="K241" s="258"/>
      <c r="L241" s="259">
        <v>1</v>
      </c>
      <c r="M241" s="260"/>
      <c r="N241" s="261" t="s">
        <v>216</v>
      </c>
    </row>
    <row r="242" spans="1:14" ht="12" customHeight="1" x14ac:dyDescent="0.2">
      <c r="A242" s="5" t="s">
        <v>23</v>
      </c>
      <c r="B242" s="6" t="str">
        <f t="shared" si="15"/>
        <v>270</v>
      </c>
      <c r="C242" s="102" t="s">
        <v>75</v>
      </c>
      <c r="D242" s="103" t="s">
        <v>76</v>
      </c>
      <c r="E242" s="173" t="str">
        <f t="shared" si="16"/>
        <v>270</v>
      </c>
      <c r="F242" s="115" t="str">
        <f t="shared" si="14"/>
        <v>ΠΡΕΒΕΖΑ</v>
      </c>
      <c r="G242" s="116" t="str">
        <f t="shared" si="13"/>
        <v>270Α</v>
      </c>
      <c r="H242" s="135" t="s">
        <v>6</v>
      </c>
      <c r="I242" s="136" t="s">
        <v>8</v>
      </c>
      <c r="J242" s="286">
        <v>7</v>
      </c>
      <c r="K242" s="275"/>
      <c r="L242" s="287"/>
      <c r="M242" s="287">
        <v>1</v>
      </c>
      <c r="N242" s="289" t="s">
        <v>216</v>
      </c>
    </row>
    <row r="243" spans="1:14" ht="12" customHeight="1" thickBot="1" x14ac:dyDescent="0.25">
      <c r="A243" s="5" t="s">
        <v>23</v>
      </c>
      <c r="B243" s="6" t="str">
        <f t="shared" si="15"/>
        <v>270</v>
      </c>
      <c r="C243" s="102" t="s">
        <v>75</v>
      </c>
      <c r="D243" s="103" t="s">
        <v>76</v>
      </c>
      <c r="E243" s="211" t="str">
        <f t="shared" si="16"/>
        <v>270</v>
      </c>
      <c r="F243" s="212" t="str">
        <f t="shared" si="14"/>
        <v>ΠΡΕΒΕΖΑ</v>
      </c>
      <c r="G243" s="232" t="str">
        <f t="shared" si="13"/>
        <v>270Α</v>
      </c>
      <c r="H243" s="135" t="s">
        <v>6</v>
      </c>
      <c r="I243" s="136" t="s">
        <v>9</v>
      </c>
      <c r="J243" s="286">
        <v>16</v>
      </c>
      <c r="K243" s="278"/>
      <c r="L243" s="287">
        <v>1</v>
      </c>
      <c r="M243" s="287"/>
      <c r="N243" s="289" t="s">
        <v>216</v>
      </c>
    </row>
    <row r="244" spans="1:14" ht="12" customHeight="1" thickTop="1" x14ac:dyDescent="0.2">
      <c r="A244" s="5" t="s">
        <v>24</v>
      </c>
      <c r="B244" s="6" t="str">
        <f t="shared" si="15"/>
        <v>272</v>
      </c>
      <c r="C244" s="270" t="s">
        <v>77</v>
      </c>
      <c r="D244" s="195" t="s">
        <v>78</v>
      </c>
      <c r="E244" s="281" t="str">
        <f t="shared" si="16"/>
        <v>272</v>
      </c>
      <c r="F244" s="105" t="str">
        <f t="shared" si="14"/>
        <v>ΚΕΡΚΥΡΑ</v>
      </c>
      <c r="G244" s="106" t="str">
        <f t="shared" si="13"/>
        <v>272Α</v>
      </c>
      <c r="H244" s="145" t="s">
        <v>3</v>
      </c>
      <c r="I244" s="146" t="s">
        <v>8</v>
      </c>
      <c r="J244" s="253">
        <v>8</v>
      </c>
      <c r="K244" s="254"/>
      <c r="L244" s="255"/>
      <c r="M244" s="255">
        <v>1</v>
      </c>
      <c r="N244" s="256" t="s">
        <v>219</v>
      </c>
    </row>
    <row r="245" spans="1:14" ht="12" customHeight="1" x14ac:dyDescent="0.2">
      <c r="A245" s="5" t="s">
        <v>24</v>
      </c>
      <c r="B245" s="6" t="str">
        <f t="shared" si="15"/>
        <v>272</v>
      </c>
      <c r="C245" s="102" t="s">
        <v>77</v>
      </c>
      <c r="D245" s="103" t="s">
        <v>78</v>
      </c>
      <c r="E245" s="173" t="str">
        <f t="shared" si="16"/>
        <v>272</v>
      </c>
      <c r="F245" s="105" t="str">
        <f t="shared" si="14"/>
        <v>ΚΕΡΚΥΡΑ</v>
      </c>
      <c r="G245" s="116" t="str">
        <f t="shared" si="13"/>
        <v>272Α</v>
      </c>
      <c r="H245" s="107" t="s">
        <v>3</v>
      </c>
      <c r="I245" s="108" t="s">
        <v>9</v>
      </c>
      <c r="J245" s="265">
        <v>4</v>
      </c>
      <c r="K245" s="258"/>
      <c r="L245" s="267">
        <v>1</v>
      </c>
      <c r="M245" s="267"/>
      <c r="N245" s="268" t="s">
        <v>219</v>
      </c>
    </row>
    <row r="246" spans="1:14" ht="12" customHeight="1" x14ac:dyDescent="0.2">
      <c r="A246" s="5" t="s">
        <v>24</v>
      </c>
      <c r="B246" s="6" t="str">
        <f t="shared" si="15"/>
        <v>272</v>
      </c>
      <c r="C246" s="102" t="s">
        <v>77</v>
      </c>
      <c r="D246" s="103" t="s">
        <v>78</v>
      </c>
      <c r="E246" s="173" t="str">
        <f t="shared" si="16"/>
        <v>272</v>
      </c>
      <c r="F246" s="115" t="str">
        <f t="shared" si="14"/>
        <v>ΚΕΡΚΥΡΑ</v>
      </c>
      <c r="G246" s="116" t="str">
        <f t="shared" si="13"/>
        <v>272Α</v>
      </c>
      <c r="H246" s="117" t="s">
        <v>4</v>
      </c>
      <c r="I246" s="119" t="s">
        <v>8</v>
      </c>
      <c r="J246" s="257">
        <v>16</v>
      </c>
      <c r="K246" s="258"/>
      <c r="L246" s="260"/>
      <c r="M246" s="260">
        <v>1</v>
      </c>
      <c r="N246" s="261" t="s">
        <v>219</v>
      </c>
    </row>
    <row r="247" spans="1:14" ht="12" customHeight="1" x14ac:dyDescent="0.2">
      <c r="A247" s="5" t="s">
        <v>24</v>
      </c>
      <c r="B247" s="6" t="str">
        <f t="shared" si="15"/>
        <v>272</v>
      </c>
      <c r="C247" s="102" t="s">
        <v>77</v>
      </c>
      <c r="D247" s="103" t="s">
        <v>78</v>
      </c>
      <c r="E247" s="173" t="str">
        <f t="shared" si="16"/>
        <v>272</v>
      </c>
      <c r="F247" s="115" t="str">
        <f t="shared" si="14"/>
        <v>ΚΕΡΚΥΡΑ</v>
      </c>
      <c r="G247" s="116" t="str">
        <f t="shared" si="13"/>
        <v>272Α</v>
      </c>
      <c r="H247" s="117" t="s">
        <v>4</v>
      </c>
      <c r="I247" s="119" t="s">
        <v>9</v>
      </c>
      <c r="J247" s="257">
        <v>14</v>
      </c>
      <c r="K247" s="258"/>
      <c r="L247" s="260">
        <v>1</v>
      </c>
      <c r="M247" s="260"/>
      <c r="N247" s="261" t="s">
        <v>219</v>
      </c>
    </row>
    <row r="248" spans="1:14" ht="12" customHeight="1" x14ac:dyDescent="0.2">
      <c r="A248" s="5" t="s">
        <v>24</v>
      </c>
      <c r="B248" s="6" t="str">
        <f t="shared" si="15"/>
        <v>272</v>
      </c>
      <c r="C248" s="172" t="s">
        <v>77</v>
      </c>
      <c r="D248" s="127" t="s">
        <v>78</v>
      </c>
      <c r="E248" s="173" t="str">
        <f t="shared" si="16"/>
        <v>272</v>
      </c>
      <c r="F248" s="115" t="str">
        <f t="shared" si="14"/>
        <v>ΚΕΡΚΥΡΑ</v>
      </c>
      <c r="G248" s="116" t="str">
        <f t="shared" si="13"/>
        <v>272Α</v>
      </c>
      <c r="H248" s="117" t="s">
        <v>5</v>
      </c>
      <c r="I248" s="119" t="s">
        <v>8</v>
      </c>
      <c r="J248" s="257">
        <v>1</v>
      </c>
      <c r="K248" s="258">
        <f>SUM(J244:J253)</f>
        <v>114</v>
      </c>
      <c r="L248" s="260"/>
      <c r="M248" s="260">
        <v>1</v>
      </c>
      <c r="N248" s="269" t="s">
        <v>219</v>
      </c>
    </row>
    <row r="249" spans="1:14" ht="12" customHeight="1" x14ac:dyDescent="0.2">
      <c r="A249" s="5" t="s">
        <v>24</v>
      </c>
      <c r="B249" s="6" t="str">
        <f t="shared" si="15"/>
        <v>272</v>
      </c>
      <c r="C249" s="102" t="s">
        <v>77</v>
      </c>
      <c r="D249" s="103" t="s">
        <v>78</v>
      </c>
      <c r="E249" s="173" t="str">
        <f t="shared" si="16"/>
        <v>272</v>
      </c>
      <c r="F249" s="115" t="str">
        <f t="shared" si="14"/>
        <v>ΚΕΡΚΥΡΑ</v>
      </c>
      <c r="G249" s="116" t="str">
        <f t="shared" si="13"/>
        <v>272Α</v>
      </c>
      <c r="H249" s="117" t="s">
        <v>5</v>
      </c>
      <c r="I249" s="119" t="s">
        <v>9</v>
      </c>
      <c r="J249" s="257">
        <v>30</v>
      </c>
      <c r="K249" s="258"/>
      <c r="L249" s="260">
        <v>2</v>
      </c>
      <c r="M249" s="260"/>
      <c r="N249" s="261" t="s">
        <v>219</v>
      </c>
    </row>
    <row r="250" spans="1:14" ht="12" customHeight="1" x14ac:dyDescent="0.2">
      <c r="A250" s="5" t="s">
        <v>24</v>
      </c>
      <c r="B250" s="6" t="str">
        <f t="shared" si="15"/>
        <v>272</v>
      </c>
      <c r="C250" s="102" t="s">
        <v>77</v>
      </c>
      <c r="D250" s="103" t="s">
        <v>78</v>
      </c>
      <c r="E250" s="173" t="str">
        <f t="shared" si="16"/>
        <v>272</v>
      </c>
      <c r="F250" s="115" t="str">
        <f t="shared" si="14"/>
        <v>ΚΕΡΚΥΡΑ</v>
      </c>
      <c r="G250" s="116" t="str">
        <f t="shared" si="13"/>
        <v>272Α</v>
      </c>
      <c r="H250" s="117" t="s">
        <v>7</v>
      </c>
      <c r="I250" s="119" t="s">
        <v>8</v>
      </c>
      <c r="J250" s="257">
        <v>10</v>
      </c>
      <c r="K250" s="258"/>
      <c r="L250" s="260"/>
      <c r="M250" s="260">
        <v>2</v>
      </c>
      <c r="N250" s="261" t="s">
        <v>219</v>
      </c>
    </row>
    <row r="251" spans="1:14" ht="12" customHeight="1" x14ac:dyDescent="0.2">
      <c r="A251" s="5" t="s">
        <v>24</v>
      </c>
      <c r="B251" s="6" t="str">
        <f t="shared" si="15"/>
        <v>272</v>
      </c>
      <c r="C251" s="102" t="s">
        <v>77</v>
      </c>
      <c r="D251" s="103" t="s">
        <v>78</v>
      </c>
      <c r="E251" s="173" t="str">
        <f t="shared" si="16"/>
        <v>272</v>
      </c>
      <c r="F251" s="115" t="str">
        <f t="shared" si="14"/>
        <v>ΚΕΡΚΥΡΑ</v>
      </c>
      <c r="G251" s="116" t="str">
        <f t="shared" si="13"/>
        <v>272Α</v>
      </c>
      <c r="H251" s="117" t="s">
        <v>7</v>
      </c>
      <c r="I251" s="119" t="s">
        <v>9</v>
      </c>
      <c r="J251" s="257">
        <v>17</v>
      </c>
      <c r="K251" s="258"/>
      <c r="L251" s="260">
        <v>2</v>
      </c>
      <c r="M251" s="260"/>
      <c r="N251" s="261" t="s">
        <v>219</v>
      </c>
    </row>
    <row r="252" spans="1:14" ht="12" customHeight="1" x14ac:dyDescent="0.2">
      <c r="A252" s="5" t="s">
        <v>24</v>
      </c>
      <c r="B252" s="6" t="str">
        <f t="shared" si="15"/>
        <v>272</v>
      </c>
      <c r="C252" s="102" t="s">
        <v>77</v>
      </c>
      <c r="D252" s="103" t="s">
        <v>78</v>
      </c>
      <c r="E252" s="173" t="str">
        <f t="shared" si="16"/>
        <v>272</v>
      </c>
      <c r="F252" s="133" t="str">
        <f t="shared" si="14"/>
        <v>ΚΕΡΚΥΡΑ</v>
      </c>
      <c r="G252" s="116" t="str">
        <f t="shared" si="13"/>
        <v>272Α</v>
      </c>
      <c r="H252" s="135" t="s">
        <v>6</v>
      </c>
      <c r="I252" s="136" t="s">
        <v>8</v>
      </c>
      <c r="J252" s="286">
        <v>3</v>
      </c>
      <c r="K252" s="275"/>
      <c r="L252" s="287"/>
      <c r="M252" s="287">
        <v>1</v>
      </c>
      <c r="N252" s="289" t="s">
        <v>219</v>
      </c>
    </row>
    <row r="253" spans="1:14" ht="12" customHeight="1" thickBot="1" x14ac:dyDescent="0.25">
      <c r="A253" s="5" t="s">
        <v>24</v>
      </c>
      <c r="B253" s="6" t="str">
        <f t="shared" si="15"/>
        <v>272</v>
      </c>
      <c r="C253" s="102" t="s">
        <v>77</v>
      </c>
      <c r="D253" s="231" t="s">
        <v>78</v>
      </c>
      <c r="E253" s="173" t="str">
        <f t="shared" si="16"/>
        <v>272</v>
      </c>
      <c r="F253" s="133" t="str">
        <f t="shared" si="14"/>
        <v>ΚΕΡΚΥΡΑ</v>
      </c>
      <c r="G253" s="134" t="str">
        <f t="shared" si="13"/>
        <v>272Α</v>
      </c>
      <c r="H253" s="213" t="s">
        <v>6</v>
      </c>
      <c r="I253" s="214" t="s">
        <v>9</v>
      </c>
      <c r="J253" s="277">
        <v>11</v>
      </c>
      <c r="K253" s="278"/>
      <c r="L253" s="279">
        <v>1</v>
      </c>
      <c r="M253" s="279"/>
      <c r="N253" s="280" t="s">
        <v>219</v>
      </c>
    </row>
    <row r="254" spans="1:14" ht="12" customHeight="1" thickTop="1" x14ac:dyDescent="0.2">
      <c r="A254" s="5" t="s">
        <v>25</v>
      </c>
      <c r="B254" s="6" t="str">
        <f t="shared" si="15"/>
        <v>273</v>
      </c>
      <c r="C254" s="270" t="s">
        <v>81</v>
      </c>
      <c r="D254" s="103" t="s">
        <v>79</v>
      </c>
      <c r="E254" s="271" t="str">
        <f t="shared" si="16"/>
        <v>273</v>
      </c>
      <c r="F254" s="143" t="str">
        <f t="shared" si="14"/>
        <v>ΕΥΒΟΙΑ</v>
      </c>
      <c r="G254" s="144" t="str">
        <f t="shared" ref="G254:G317" si="17">CONCATENATE(E254,"Α")</f>
        <v>273Α</v>
      </c>
      <c r="H254" s="107" t="s">
        <v>3</v>
      </c>
      <c r="I254" s="108" t="s">
        <v>8</v>
      </c>
      <c r="J254" s="201">
        <v>1</v>
      </c>
      <c r="K254" s="148"/>
      <c r="L254" s="203"/>
      <c r="M254" s="203">
        <v>1</v>
      </c>
      <c r="N254" s="204" t="s">
        <v>225</v>
      </c>
    </row>
    <row r="255" spans="1:14" ht="12" customHeight="1" x14ac:dyDescent="0.2">
      <c r="A255" s="5" t="s">
        <v>25</v>
      </c>
      <c r="B255" s="6" t="str">
        <f t="shared" si="15"/>
        <v>273</v>
      </c>
      <c r="C255" s="102" t="s">
        <v>81</v>
      </c>
      <c r="D255" s="103" t="s">
        <v>79</v>
      </c>
      <c r="E255" s="173" t="str">
        <f t="shared" si="16"/>
        <v>273</v>
      </c>
      <c r="F255" s="105" t="str">
        <f t="shared" si="14"/>
        <v>ΕΥΒΟΙΑ</v>
      </c>
      <c r="G255" s="116" t="str">
        <f t="shared" si="17"/>
        <v>273Α</v>
      </c>
      <c r="H255" s="107" t="s">
        <v>3</v>
      </c>
      <c r="I255" s="108" t="s">
        <v>9</v>
      </c>
      <c r="J255" s="201">
        <v>2</v>
      </c>
      <c r="K255" s="153"/>
      <c r="L255" s="203">
        <v>1</v>
      </c>
      <c r="M255" s="203"/>
      <c r="N255" s="204" t="s">
        <v>225</v>
      </c>
    </row>
    <row r="256" spans="1:14" ht="12" customHeight="1" x14ac:dyDescent="0.2">
      <c r="A256" s="5" t="s">
        <v>25</v>
      </c>
      <c r="B256" s="6" t="str">
        <f t="shared" si="15"/>
        <v>273</v>
      </c>
      <c r="C256" s="102" t="s">
        <v>81</v>
      </c>
      <c r="D256" s="103" t="s">
        <v>79</v>
      </c>
      <c r="E256" s="173" t="str">
        <f t="shared" si="16"/>
        <v>273</v>
      </c>
      <c r="F256" s="115" t="str">
        <f t="shared" si="14"/>
        <v>ΕΥΒΟΙΑ</v>
      </c>
      <c r="G256" s="116" t="str">
        <f t="shared" si="17"/>
        <v>273Α</v>
      </c>
      <c r="H256" s="117" t="s">
        <v>4</v>
      </c>
      <c r="I256" s="119" t="s">
        <v>8</v>
      </c>
      <c r="J256" s="152">
        <v>5</v>
      </c>
      <c r="K256" s="153"/>
      <c r="L256" s="197"/>
      <c r="M256" s="197">
        <v>1</v>
      </c>
      <c r="N256" s="169" t="s">
        <v>225</v>
      </c>
    </row>
    <row r="257" spans="1:14" ht="12" customHeight="1" x14ac:dyDescent="0.2">
      <c r="A257" s="5" t="s">
        <v>25</v>
      </c>
      <c r="B257" s="6" t="str">
        <f t="shared" si="15"/>
        <v>273</v>
      </c>
      <c r="C257" s="102" t="s">
        <v>81</v>
      </c>
      <c r="D257" s="103" t="s">
        <v>79</v>
      </c>
      <c r="E257" s="173" t="str">
        <f t="shared" si="16"/>
        <v>273</v>
      </c>
      <c r="F257" s="115" t="str">
        <f t="shared" si="14"/>
        <v>ΕΥΒΟΙΑ</v>
      </c>
      <c r="G257" s="116" t="str">
        <f t="shared" si="17"/>
        <v>273Α</v>
      </c>
      <c r="H257" s="117" t="s">
        <v>4</v>
      </c>
      <c r="I257" s="119" t="s">
        <v>9</v>
      </c>
      <c r="J257" s="152">
        <v>20</v>
      </c>
      <c r="K257" s="153"/>
      <c r="L257" s="197">
        <v>1</v>
      </c>
      <c r="M257" s="197"/>
      <c r="N257" s="169" t="s">
        <v>225</v>
      </c>
    </row>
    <row r="258" spans="1:14" ht="12" customHeight="1" x14ac:dyDescent="0.2">
      <c r="A258" s="5" t="s">
        <v>25</v>
      </c>
      <c r="B258" s="6" t="str">
        <f t="shared" si="15"/>
        <v>273</v>
      </c>
      <c r="C258" s="102" t="s">
        <v>81</v>
      </c>
      <c r="D258" s="127" t="s">
        <v>79</v>
      </c>
      <c r="E258" s="173" t="str">
        <f t="shared" si="16"/>
        <v>273</v>
      </c>
      <c r="F258" s="115" t="str">
        <f t="shared" ref="F258:F321" si="18">RIGHT(A258,LEN(A258)-5)</f>
        <v>ΕΥΒΟΙΑ</v>
      </c>
      <c r="G258" s="116" t="str">
        <f t="shared" si="17"/>
        <v>273Α</v>
      </c>
      <c r="H258" s="117" t="s">
        <v>5</v>
      </c>
      <c r="I258" s="119" t="s">
        <v>8</v>
      </c>
      <c r="J258" s="152">
        <v>12</v>
      </c>
      <c r="K258" s="153">
        <f>SUM(J254:J263)</f>
        <v>133</v>
      </c>
      <c r="L258" s="197"/>
      <c r="M258" s="197">
        <v>1</v>
      </c>
      <c r="N258" s="198" t="s">
        <v>225</v>
      </c>
    </row>
    <row r="259" spans="1:14" ht="12" customHeight="1" x14ac:dyDescent="0.2">
      <c r="A259" s="5" t="s">
        <v>25</v>
      </c>
      <c r="B259" s="6" t="str">
        <f t="shared" si="15"/>
        <v>273</v>
      </c>
      <c r="C259" s="102" t="s">
        <v>81</v>
      </c>
      <c r="D259" s="103" t="s">
        <v>79</v>
      </c>
      <c r="E259" s="173" t="str">
        <f t="shared" si="16"/>
        <v>273</v>
      </c>
      <c r="F259" s="115" t="str">
        <f t="shared" si="18"/>
        <v>ΕΥΒΟΙΑ</v>
      </c>
      <c r="G259" s="116" t="str">
        <f t="shared" si="17"/>
        <v>273Α</v>
      </c>
      <c r="H259" s="117" t="s">
        <v>5</v>
      </c>
      <c r="I259" s="119" t="s">
        <v>9</v>
      </c>
      <c r="J259" s="152">
        <v>43</v>
      </c>
      <c r="K259" s="153"/>
      <c r="L259" s="197">
        <v>3</v>
      </c>
      <c r="M259" s="197"/>
      <c r="N259" s="169" t="s">
        <v>225</v>
      </c>
    </row>
    <row r="260" spans="1:14" ht="12" customHeight="1" x14ac:dyDescent="0.2">
      <c r="A260" s="5" t="s">
        <v>25</v>
      </c>
      <c r="B260" s="6" t="str">
        <f t="shared" si="15"/>
        <v>273</v>
      </c>
      <c r="C260" s="102" t="s">
        <v>81</v>
      </c>
      <c r="D260" s="103" t="s">
        <v>79</v>
      </c>
      <c r="E260" s="173" t="str">
        <f t="shared" si="16"/>
        <v>273</v>
      </c>
      <c r="F260" s="115" t="str">
        <f t="shared" si="18"/>
        <v>ΕΥΒΟΙΑ</v>
      </c>
      <c r="G260" s="116" t="str">
        <f t="shared" si="17"/>
        <v>273Α</v>
      </c>
      <c r="H260" s="117" t="s">
        <v>7</v>
      </c>
      <c r="I260" s="119" t="s">
        <v>8</v>
      </c>
      <c r="J260" s="152">
        <v>12</v>
      </c>
      <c r="K260" s="153"/>
      <c r="L260" s="197"/>
      <c r="M260" s="197">
        <v>1</v>
      </c>
      <c r="N260" s="169" t="s">
        <v>225</v>
      </c>
    </row>
    <row r="261" spans="1:14" ht="12" customHeight="1" x14ac:dyDescent="0.2">
      <c r="A261" s="5" t="s">
        <v>25</v>
      </c>
      <c r="B261" s="6" t="str">
        <f t="shared" si="15"/>
        <v>273</v>
      </c>
      <c r="C261" s="102" t="s">
        <v>81</v>
      </c>
      <c r="D261" s="103" t="s">
        <v>79</v>
      </c>
      <c r="E261" s="173" t="str">
        <f t="shared" si="16"/>
        <v>273</v>
      </c>
      <c r="F261" s="115" t="str">
        <f t="shared" si="18"/>
        <v>ΕΥΒΟΙΑ</v>
      </c>
      <c r="G261" s="116" t="str">
        <f t="shared" si="17"/>
        <v>273Α</v>
      </c>
      <c r="H261" s="117" t="s">
        <v>7</v>
      </c>
      <c r="I261" s="119" t="s">
        <v>9</v>
      </c>
      <c r="J261" s="152">
        <v>17</v>
      </c>
      <c r="K261" s="153"/>
      <c r="L261" s="197">
        <v>1</v>
      </c>
      <c r="M261" s="197"/>
      <c r="N261" s="169" t="s">
        <v>225</v>
      </c>
    </row>
    <row r="262" spans="1:14" ht="12" customHeight="1" x14ac:dyDescent="0.2">
      <c r="A262" s="5" t="s">
        <v>25</v>
      </c>
      <c r="B262" s="6" t="str">
        <f t="shared" si="15"/>
        <v>273</v>
      </c>
      <c r="C262" s="102" t="s">
        <v>81</v>
      </c>
      <c r="D262" s="103" t="s">
        <v>79</v>
      </c>
      <c r="E262" s="173" t="str">
        <f t="shared" si="16"/>
        <v>273</v>
      </c>
      <c r="F262" s="115" t="str">
        <f t="shared" si="18"/>
        <v>ΕΥΒΟΙΑ</v>
      </c>
      <c r="G262" s="116" t="str">
        <f t="shared" si="17"/>
        <v>273Α</v>
      </c>
      <c r="H262" s="117" t="s">
        <v>6</v>
      </c>
      <c r="I262" s="119" t="s">
        <v>8</v>
      </c>
      <c r="J262" s="166">
        <v>5</v>
      </c>
      <c r="K262" s="170"/>
      <c r="L262" s="210"/>
      <c r="M262" s="210">
        <v>1</v>
      </c>
      <c r="N262" s="169" t="s">
        <v>225</v>
      </c>
    </row>
    <row r="263" spans="1:14" ht="12" customHeight="1" thickBot="1" x14ac:dyDescent="0.25">
      <c r="A263" s="5" t="s">
        <v>25</v>
      </c>
      <c r="B263" s="6" t="str">
        <f t="shared" si="15"/>
        <v>273</v>
      </c>
      <c r="C263" s="102" t="s">
        <v>81</v>
      </c>
      <c r="D263" s="103" t="s">
        <v>79</v>
      </c>
      <c r="E263" s="211" t="str">
        <f t="shared" si="16"/>
        <v>273</v>
      </c>
      <c r="F263" s="212" t="str">
        <f t="shared" si="18"/>
        <v>ΕΥΒΟΙΑ</v>
      </c>
      <c r="G263" s="232" t="str">
        <f t="shared" si="17"/>
        <v>273Α</v>
      </c>
      <c r="H263" s="135" t="s">
        <v>6</v>
      </c>
      <c r="I263" s="136" t="s">
        <v>9</v>
      </c>
      <c r="J263" s="174">
        <v>16</v>
      </c>
      <c r="K263" s="216"/>
      <c r="L263" s="225">
        <v>1</v>
      </c>
      <c r="M263" s="225"/>
      <c r="N263" s="178" t="s">
        <v>225</v>
      </c>
    </row>
    <row r="264" spans="1:14" ht="12" customHeight="1" thickTop="1" x14ac:dyDescent="0.2">
      <c r="A264" s="5" t="s">
        <v>26</v>
      </c>
      <c r="B264" s="6" t="str">
        <f t="shared" si="15"/>
        <v>275</v>
      </c>
      <c r="C264" s="102" t="s">
        <v>81</v>
      </c>
      <c r="D264" s="195" t="s">
        <v>80</v>
      </c>
      <c r="E264" s="281" t="str">
        <f t="shared" si="16"/>
        <v>275</v>
      </c>
      <c r="F264" s="105" t="str">
        <f t="shared" si="18"/>
        <v>ΒΟΙΩΤΙΑ</v>
      </c>
      <c r="G264" s="106" t="str">
        <f t="shared" si="17"/>
        <v>275Α</v>
      </c>
      <c r="H264" s="145" t="s">
        <v>3</v>
      </c>
      <c r="I264" s="146" t="s">
        <v>8</v>
      </c>
      <c r="J264" s="147">
        <v>0</v>
      </c>
      <c r="K264" s="148"/>
      <c r="L264" s="196"/>
      <c r="M264" s="196">
        <v>0</v>
      </c>
      <c r="N264" s="150" t="s">
        <v>182</v>
      </c>
    </row>
    <row r="265" spans="1:14" ht="12" customHeight="1" x14ac:dyDescent="0.2">
      <c r="A265" s="5" t="s">
        <v>26</v>
      </c>
      <c r="B265" s="6" t="str">
        <f t="shared" si="15"/>
        <v>275</v>
      </c>
      <c r="C265" s="102" t="s">
        <v>81</v>
      </c>
      <c r="D265" s="103" t="s">
        <v>80</v>
      </c>
      <c r="E265" s="173" t="str">
        <f t="shared" si="16"/>
        <v>275</v>
      </c>
      <c r="F265" s="105" t="str">
        <f t="shared" si="18"/>
        <v>ΒΟΙΩΤΙΑ</v>
      </c>
      <c r="G265" s="116" t="str">
        <f t="shared" si="17"/>
        <v>275Α</v>
      </c>
      <c r="H265" s="107" t="s">
        <v>3</v>
      </c>
      <c r="I265" s="108" t="s">
        <v>9</v>
      </c>
      <c r="J265" s="201">
        <v>0</v>
      </c>
      <c r="K265" s="153"/>
      <c r="L265" s="203">
        <v>0</v>
      </c>
      <c r="M265" s="203"/>
      <c r="N265" s="204" t="s">
        <v>182</v>
      </c>
    </row>
    <row r="266" spans="1:14" ht="12" customHeight="1" x14ac:dyDescent="0.2">
      <c r="A266" s="5" t="s">
        <v>26</v>
      </c>
      <c r="B266" s="6" t="str">
        <f t="shared" si="15"/>
        <v>275</v>
      </c>
      <c r="C266" s="172" t="s">
        <v>81</v>
      </c>
      <c r="D266" s="103" t="s">
        <v>80</v>
      </c>
      <c r="E266" s="173" t="str">
        <f t="shared" si="16"/>
        <v>275</v>
      </c>
      <c r="F266" s="115" t="str">
        <f t="shared" si="18"/>
        <v>ΒΟΙΩΤΙΑ</v>
      </c>
      <c r="G266" s="116" t="str">
        <f t="shared" si="17"/>
        <v>275Α</v>
      </c>
      <c r="H266" s="117" t="s">
        <v>4</v>
      </c>
      <c r="I266" s="119" t="s">
        <v>8</v>
      </c>
      <c r="J266" s="152">
        <v>22</v>
      </c>
      <c r="K266" s="153"/>
      <c r="L266" s="197"/>
      <c r="M266" s="197">
        <v>2</v>
      </c>
      <c r="N266" s="169" t="s">
        <v>182</v>
      </c>
    </row>
    <row r="267" spans="1:14" ht="12" customHeight="1" x14ac:dyDescent="0.2">
      <c r="A267" s="5" t="s">
        <v>26</v>
      </c>
      <c r="B267" s="6" t="str">
        <f t="shared" si="15"/>
        <v>275</v>
      </c>
      <c r="C267" s="102" t="s">
        <v>81</v>
      </c>
      <c r="D267" s="103" t="s">
        <v>80</v>
      </c>
      <c r="E267" s="173" t="str">
        <f t="shared" si="16"/>
        <v>275</v>
      </c>
      <c r="F267" s="115" t="str">
        <f t="shared" si="18"/>
        <v>ΒΟΙΩΤΙΑ</v>
      </c>
      <c r="G267" s="116" t="str">
        <f t="shared" si="17"/>
        <v>275Α</v>
      </c>
      <c r="H267" s="117" t="s">
        <v>4</v>
      </c>
      <c r="I267" s="119" t="s">
        <v>9</v>
      </c>
      <c r="J267" s="152">
        <v>28</v>
      </c>
      <c r="K267" s="153"/>
      <c r="L267" s="197">
        <v>2</v>
      </c>
      <c r="M267" s="197"/>
      <c r="N267" s="169" t="s">
        <v>182</v>
      </c>
    </row>
    <row r="268" spans="1:14" ht="12" customHeight="1" x14ac:dyDescent="0.2">
      <c r="A268" s="5" t="s">
        <v>26</v>
      </c>
      <c r="B268" s="6" t="str">
        <f t="shared" si="15"/>
        <v>275</v>
      </c>
      <c r="C268" s="102" t="s">
        <v>81</v>
      </c>
      <c r="D268" s="127" t="s">
        <v>80</v>
      </c>
      <c r="E268" s="173" t="str">
        <f t="shared" si="16"/>
        <v>275</v>
      </c>
      <c r="F268" s="115" t="str">
        <f t="shared" si="18"/>
        <v>ΒΟΙΩΤΙΑ</v>
      </c>
      <c r="G268" s="116" t="str">
        <f t="shared" si="17"/>
        <v>275Α</v>
      </c>
      <c r="H268" s="117" t="s">
        <v>5</v>
      </c>
      <c r="I268" s="119" t="s">
        <v>8</v>
      </c>
      <c r="J268" s="152">
        <v>2</v>
      </c>
      <c r="K268" s="153">
        <f>SUM(J264:J273)</f>
        <v>93</v>
      </c>
      <c r="L268" s="197"/>
      <c r="M268" s="197">
        <v>1</v>
      </c>
      <c r="N268" s="198" t="s">
        <v>182</v>
      </c>
    </row>
    <row r="269" spans="1:14" ht="12" customHeight="1" x14ac:dyDescent="0.2">
      <c r="A269" s="5" t="s">
        <v>26</v>
      </c>
      <c r="B269" s="6" t="str">
        <f t="shared" si="15"/>
        <v>275</v>
      </c>
      <c r="C269" s="102" t="s">
        <v>81</v>
      </c>
      <c r="D269" s="103" t="s">
        <v>80</v>
      </c>
      <c r="E269" s="173" t="str">
        <f t="shared" si="16"/>
        <v>275</v>
      </c>
      <c r="F269" s="115" t="str">
        <f t="shared" si="18"/>
        <v>ΒΟΙΩΤΙΑ</v>
      </c>
      <c r="G269" s="116" t="str">
        <f t="shared" si="17"/>
        <v>275Α</v>
      </c>
      <c r="H269" s="117" t="s">
        <v>5</v>
      </c>
      <c r="I269" s="119" t="s">
        <v>9</v>
      </c>
      <c r="J269" s="152">
        <v>23</v>
      </c>
      <c r="K269" s="153"/>
      <c r="L269" s="197">
        <v>2</v>
      </c>
      <c r="M269" s="197"/>
      <c r="N269" s="169" t="s">
        <v>182</v>
      </c>
    </row>
    <row r="270" spans="1:14" ht="12" customHeight="1" x14ac:dyDescent="0.2">
      <c r="A270" s="5" t="s">
        <v>26</v>
      </c>
      <c r="B270" s="6" t="str">
        <f t="shared" si="15"/>
        <v>275</v>
      </c>
      <c r="C270" s="102" t="s">
        <v>81</v>
      </c>
      <c r="D270" s="103" t="s">
        <v>80</v>
      </c>
      <c r="E270" s="173" t="str">
        <f t="shared" si="16"/>
        <v>275</v>
      </c>
      <c r="F270" s="115" t="str">
        <f t="shared" si="18"/>
        <v>ΒΟΙΩΤΙΑ</v>
      </c>
      <c r="G270" s="116" t="str">
        <f t="shared" si="17"/>
        <v>275Α</v>
      </c>
      <c r="H270" s="117" t="s">
        <v>7</v>
      </c>
      <c r="I270" s="119" t="s">
        <v>8</v>
      </c>
      <c r="J270" s="152">
        <v>1</v>
      </c>
      <c r="K270" s="153"/>
      <c r="L270" s="197"/>
      <c r="M270" s="197">
        <v>1</v>
      </c>
      <c r="N270" s="169" t="s">
        <v>182</v>
      </c>
    </row>
    <row r="271" spans="1:14" ht="12" customHeight="1" x14ac:dyDescent="0.2">
      <c r="A271" s="5" t="s">
        <v>26</v>
      </c>
      <c r="B271" s="6" t="str">
        <f t="shared" si="15"/>
        <v>275</v>
      </c>
      <c r="C271" s="102" t="s">
        <v>81</v>
      </c>
      <c r="D271" s="103" t="s">
        <v>80</v>
      </c>
      <c r="E271" s="173" t="str">
        <f t="shared" si="16"/>
        <v>275</v>
      </c>
      <c r="F271" s="115" t="str">
        <f t="shared" si="18"/>
        <v>ΒΟΙΩΤΙΑ</v>
      </c>
      <c r="G271" s="116" t="str">
        <f t="shared" si="17"/>
        <v>275Α</v>
      </c>
      <c r="H271" s="117" t="s">
        <v>7</v>
      </c>
      <c r="I271" s="119" t="s">
        <v>9</v>
      </c>
      <c r="J271" s="152">
        <v>3</v>
      </c>
      <c r="K271" s="153"/>
      <c r="L271" s="197">
        <v>1</v>
      </c>
      <c r="M271" s="197"/>
      <c r="N271" s="169" t="s">
        <v>182</v>
      </c>
    </row>
    <row r="272" spans="1:14" ht="12" customHeight="1" x14ac:dyDescent="0.2">
      <c r="A272" s="5" t="s">
        <v>26</v>
      </c>
      <c r="B272" s="6" t="str">
        <f t="shared" si="15"/>
        <v>275</v>
      </c>
      <c r="C272" s="102" t="s">
        <v>81</v>
      </c>
      <c r="D272" s="103" t="s">
        <v>80</v>
      </c>
      <c r="E272" s="173" t="str">
        <f t="shared" si="16"/>
        <v>275</v>
      </c>
      <c r="F272" s="133" t="str">
        <f t="shared" si="18"/>
        <v>ΒΟΙΩΤΙΑ</v>
      </c>
      <c r="G272" s="116" t="str">
        <f t="shared" si="17"/>
        <v>275Α</v>
      </c>
      <c r="H272" s="135" t="s">
        <v>6</v>
      </c>
      <c r="I272" s="136" t="s">
        <v>8</v>
      </c>
      <c r="J272" s="174">
        <v>5</v>
      </c>
      <c r="K272" s="170"/>
      <c r="L272" s="225"/>
      <c r="M272" s="225">
        <v>1</v>
      </c>
      <c r="N272" s="178" t="s">
        <v>182</v>
      </c>
    </row>
    <row r="273" spans="1:14" ht="12" customHeight="1" thickBot="1" x14ac:dyDescent="0.25">
      <c r="A273" s="5" t="s">
        <v>26</v>
      </c>
      <c r="B273" s="6" t="str">
        <f t="shared" si="15"/>
        <v>275</v>
      </c>
      <c r="C273" s="102" t="s">
        <v>81</v>
      </c>
      <c r="D273" s="231" t="s">
        <v>80</v>
      </c>
      <c r="E273" s="173" t="str">
        <f t="shared" si="16"/>
        <v>275</v>
      </c>
      <c r="F273" s="133" t="str">
        <f t="shared" si="18"/>
        <v>ΒΟΙΩΤΙΑ</v>
      </c>
      <c r="G273" s="134" t="str">
        <f t="shared" si="17"/>
        <v>275Α</v>
      </c>
      <c r="H273" s="213" t="s">
        <v>6</v>
      </c>
      <c r="I273" s="214" t="s">
        <v>9</v>
      </c>
      <c r="J273" s="251">
        <v>9</v>
      </c>
      <c r="K273" s="216"/>
      <c r="L273" s="217">
        <v>1</v>
      </c>
      <c r="M273" s="217"/>
      <c r="N273" s="219" t="s">
        <v>182</v>
      </c>
    </row>
    <row r="274" spans="1:14" ht="12" customHeight="1" thickTop="1" x14ac:dyDescent="0.2">
      <c r="A274" s="5" t="s">
        <v>27</v>
      </c>
      <c r="B274" s="6" t="str">
        <f t="shared" ref="B274:B337" si="19">LEFT(A274,3)</f>
        <v>278</v>
      </c>
      <c r="C274" s="102" t="s">
        <v>81</v>
      </c>
      <c r="D274" s="195" t="s">
        <v>82</v>
      </c>
      <c r="E274" s="271" t="str">
        <f t="shared" si="16"/>
        <v>278</v>
      </c>
      <c r="F274" s="143" t="str">
        <f t="shared" si="18"/>
        <v>ΦΘΙΩΤΙΔΑ</v>
      </c>
      <c r="G274" s="144" t="str">
        <f t="shared" si="17"/>
        <v>278Α</v>
      </c>
      <c r="H274" s="107" t="s">
        <v>3</v>
      </c>
      <c r="I274" s="108" t="s">
        <v>8</v>
      </c>
      <c r="J274" s="395">
        <f>1-1</f>
        <v>0</v>
      </c>
      <c r="K274" s="254"/>
      <c r="L274" s="267"/>
      <c r="M274" s="396">
        <v>0</v>
      </c>
      <c r="N274" s="268" t="s">
        <v>226</v>
      </c>
    </row>
    <row r="275" spans="1:14" ht="12" customHeight="1" x14ac:dyDescent="0.2">
      <c r="A275" s="5" t="s">
        <v>27</v>
      </c>
      <c r="B275" s="6" t="str">
        <f t="shared" si="19"/>
        <v>278</v>
      </c>
      <c r="C275" s="102" t="s">
        <v>81</v>
      </c>
      <c r="D275" s="103" t="s">
        <v>82</v>
      </c>
      <c r="E275" s="173" t="str">
        <f t="shared" si="16"/>
        <v>278</v>
      </c>
      <c r="F275" s="105" t="str">
        <f t="shared" si="18"/>
        <v>ΦΘΙΩΤΙΔΑ</v>
      </c>
      <c r="G275" s="116" t="str">
        <f t="shared" si="17"/>
        <v>278Α</v>
      </c>
      <c r="H275" s="107" t="s">
        <v>3</v>
      </c>
      <c r="I275" s="108" t="s">
        <v>9</v>
      </c>
      <c r="J275" s="265">
        <v>1</v>
      </c>
      <c r="K275" s="258"/>
      <c r="L275" s="267">
        <v>1</v>
      </c>
      <c r="M275" s="267"/>
      <c r="N275" s="268" t="s">
        <v>226</v>
      </c>
    </row>
    <row r="276" spans="1:14" ht="12" customHeight="1" x14ac:dyDescent="0.2">
      <c r="A276" s="5" t="s">
        <v>27</v>
      </c>
      <c r="B276" s="6" t="str">
        <f t="shared" si="19"/>
        <v>278</v>
      </c>
      <c r="C276" s="102" t="s">
        <v>81</v>
      </c>
      <c r="D276" s="103" t="s">
        <v>82</v>
      </c>
      <c r="E276" s="173" t="str">
        <f t="shared" si="16"/>
        <v>278</v>
      </c>
      <c r="F276" s="115" t="str">
        <f t="shared" si="18"/>
        <v>ΦΘΙΩΤΙΔΑ</v>
      </c>
      <c r="G276" s="116" t="str">
        <f t="shared" si="17"/>
        <v>278Α</v>
      </c>
      <c r="H276" s="117" t="s">
        <v>4</v>
      </c>
      <c r="I276" s="119" t="s">
        <v>8</v>
      </c>
      <c r="J276" s="257">
        <v>21</v>
      </c>
      <c r="K276" s="258"/>
      <c r="L276" s="260"/>
      <c r="M276" s="260">
        <v>2</v>
      </c>
      <c r="N276" s="261" t="s">
        <v>226</v>
      </c>
    </row>
    <row r="277" spans="1:14" ht="12" customHeight="1" x14ac:dyDescent="0.2">
      <c r="A277" s="5" t="s">
        <v>27</v>
      </c>
      <c r="B277" s="6" t="str">
        <f t="shared" si="19"/>
        <v>278</v>
      </c>
      <c r="C277" s="102" t="s">
        <v>81</v>
      </c>
      <c r="D277" s="103" t="s">
        <v>82</v>
      </c>
      <c r="E277" s="173" t="str">
        <f t="shared" si="16"/>
        <v>278</v>
      </c>
      <c r="F277" s="115" t="str">
        <f t="shared" si="18"/>
        <v>ΦΘΙΩΤΙΔΑ</v>
      </c>
      <c r="G277" s="116" t="str">
        <f t="shared" si="17"/>
        <v>278Α</v>
      </c>
      <c r="H277" s="117" t="s">
        <v>4</v>
      </c>
      <c r="I277" s="119" t="s">
        <v>9</v>
      </c>
      <c r="J277" s="257">
        <v>36</v>
      </c>
      <c r="K277" s="258"/>
      <c r="L277" s="260">
        <v>3</v>
      </c>
      <c r="M277" s="260"/>
      <c r="N277" s="261" t="s">
        <v>226</v>
      </c>
    </row>
    <row r="278" spans="1:14" ht="12" customHeight="1" x14ac:dyDescent="0.2">
      <c r="A278" s="5" t="s">
        <v>27</v>
      </c>
      <c r="B278" s="6" t="str">
        <f t="shared" si="19"/>
        <v>278</v>
      </c>
      <c r="C278" s="102" t="s">
        <v>81</v>
      </c>
      <c r="D278" s="127" t="s">
        <v>82</v>
      </c>
      <c r="E278" s="173" t="str">
        <f t="shared" si="16"/>
        <v>278</v>
      </c>
      <c r="F278" s="115" t="str">
        <f t="shared" si="18"/>
        <v>ΦΘΙΩΤΙΔΑ</v>
      </c>
      <c r="G278" s="116" t="str">
        <f t="shared" si="17"/>
        <v>278Α</v>
      </c>
      <c r="H278" s="117" t="s">
        <v>5</v>
      </c>
      <c r="I278" s="119" t="s">
        <v>8</v>
      </c>
      <c r="J278" s="397">
        <f>2+1</f>
        <v>3</v>
      </c>
      <c r="K278" s="258">
        <f>SUM(J274:J283)</f>
        <v>152</v>
      </c>
      <c r="L278" s="260"/>
      <c r="M278" s="260">
        <v>1</v>
      </c>
      <c r="N278" s="269" t="s">
        <v>226</v>
      </c>
    </row>
    <row r="279" spans="1:14" ht="12" customHeight="1" x14ac:dyDescent="0.2">
      <c r="A279" s="5" t="s">
        <v>27</v>
      </c>
      <c r="B279" s="6" t="str">
        <f t="shared" si="19"/>
        <v>278</v>
      </c>
      <c r="C279" s="102" t="s">
        <v>81</v>
      </c>
      <c r="D279" s="103" t="s">
        <v>82</v>
      </c>
      <c r="E279" s="173" t="str">
        <f t="shared" si="16"/>
        <v>278</v>
      </c>
      <c r="F279" s="115" t="str">
        <f t="shared" si="18"/>
        <v>ΦΘΙΩΤΙΔΑ</v>
      </c>
      <c r="G279" s="116" t="str">
        <f t="shared" si="17"/>
        <v>278Α</v>
      </c>
      <c r="H279" s="117" t="s">
        <v>5</v>
      </c>
      <c r="I279" s="119" t="s">
        <v>9</v>
      </c>
      <c r="J279" s="257">
        <v>39</v>
      </c>
      <c r="K279" s="258"/>
      <c r="L279" s="260">
        <v>3</v>
      </c>
      <c r="M279" s="260"/>
      <c r="N279" s="261" t="s">
        <v>226</v>
      </c>
    </row>
    <row r="280" spans="1:14" ht="12" customHeight="1" x14ac:dyDescent="0.2">
      <c r="A280" s="5" t="s">
        <v>27</v>
      </c>
      <c r="B280" s="6" t="str">
        <f t="shared" si="19"/>
        <v>278</v>
      </c>
      <c r="C280" s="102" t="s">
        <v>81</v>
      </c>
      <c r="D280" s="103" t="s">
        <v>82</v>
      </c>
      <c r="E280" s="173" t="str">
        <f t="shared" si="16"/>
        <v>278</v>
      </c>
      <c r="F280" s="115" t="str">
        <f t="shared" si="18"/>
        <v>ΦΘΙΩΤΙΔΑ</v>
      </c>
      <c r="G280" s="116" t="str">
        <f t="shared" si="17"/>
        <v>278Α</v>
      </c>
      <c r="H280" s="117" t="s">
        <v>7</v>
      </c>
      <c r="I280" s="119" t="s">
        <v>8</v>
      </c>
      <c r="J280" s="257">
        <v>3</v>
      </c>
      <c r="K280" s="258"/>
      <c r="L280" s="260"/>
      <c r="M280" s="260">
        <v>1</v>
      </c>
      <c r="N280" s="261" t="s">
        <v>226</v>
      </c>
    </row>
    <row r="281" spans="1:14" ht="12" customHeight="1" x14ac:dyDescent="0.2">
      <c r="A281" s="5" t="s">
        <v>27</v>
      </c>
      <c r="B281" s="6" t="str">
        <f t="shared" si="19"/>
        <v>278</v>
      </c>
      <c r="C281" s="102" t="s">
        <v>81</v>
      </c>
      <c r="D281" s="103" t="s">
        <v>82</v>
      </c>
      <c r="E281" s="173" t="str">
        <f t="shared" si="16"/>
        <v>278</v>
      </c>
      <c r="F281" s="115" t="str">
        <f t="shared" si="18"/>
        <v>ΦΘΙΩΤΙΔΑ</v>
      </c>
      <c r="G281" s="116" t="str">
        <f t="shared" si="17"/>
        <v>278Α</v>
      </c>
      <c r="H281" s="117" t="s">
        <v>7</v>
      </c>
      <c r="I281" s="119" t="s">
        <v>9</v>
      </c>
      <c r="J281" s="257">
        <v>31</v>
      </c>
      <c r="K281" s="258"/>
      <c r="L281" s="259">
        <v>2</v>
      </c>
      <c r="M281" s="260"/>
      <c r="N281" s="261" t="s">
        <v>226</v>
      </c>
    </row>
    <row r="282" spans="1:14" ht="12" customHeight="1" x14ac:dyDescent="0.2">
      <c r="A282" s="5" t="s">
        <v>27</v>
      </c>
      <c r="B282" s="6" t="str">
        <f t="shared" si="19"/>
        <v>278</v>
      </c>
      <c r="C282" s="102" t="s">
        <v>81</v>
      </c>
      <c r="D282" s="103" t="s">
        <v>82</v>
      </c>
      <c r="E282" s="173" t="str">
        <f t="shared" si="16"/>
        <v>278</v>
      </c>
      <c r="F282" s="133" t="str">
        <f t="shared" si="18"/>
        <v>ΦΘΙΩΤΙΔΑ</v>
      </c>
      <c r="G282" s="116" t="str">
        <f t="shared" si="17"/>
        <v>278Α</v>
      </c>
      <c r="H282" s="135" t="s">
        <v>6</v>
      </c>
      <c r="I282" s="136" t="s">
        <v>8</v>
      </c>
      <c r="J282" s="286">
        <v>1</v>
      </c>
      <c r="K282" s="275"/>
      <c r="L282" s="287"/>
      <c r="M282" s="287">
        <v>1</v>
      </c>
      <c r="N282" s="289" t="s">
        <v>226</v>
      </c>
    </row>
    <row r="283" spans="1:14" ht="12" customHeight="1" thickBot="1" x14ac:dyDescent="0.25">
      <c r="A283" s="5" t="s">
        <v>27</v>
      </c>
      <c r="B283" s="6" t="str">
        <f t="shared" si="19"/>
        <v>278</v>
      </c>
      <c r="C283" s="230" t="s">
        <v>81</v>
      </c>
      <c r="D283" s="231" t="s">
        <v>82</v>
      </c>
      <c r="E283" s="211" t="str">
        <f t="shared" si="16"/>
        <v>278</v>
      </c>
      <c r="F283" s="212" t="str">
        <f t="shared" si="18"/>
        <v>ΦΘΙΩΤΙΔΑ</v>
      </c>
      <c r="G283" s="232" t="str">
        <f t="shared" si="17"/>
        <v>278Α</v>
      </c>
      <c r="H283" s="213" t="s">
        <v>6</v>
      </c>
      <c r="I283" s="214" t="s">
        <v>9</v>
      </c>
      <c r="J283" s="277">
        <v>17</v>
      </c>
      <c r="K283" s="278"/>
      <c r="L283" s="279">
        <v>1</v>
      </c>
      <c r="M283" s="279"/>
      <c r="N283" s="280" t="s">
        <v>226</v>
      </c>
    </row>
    <row r="284" spans="1:14" ht="12" customHeight="1" thickTop="1" x14ac:dyDescent="0.2">
      <c r="A284" s="5" t="s">
        <v>28</v>
      </c>
      <c r="B284" s="6" t="str">
        <f t="shared" si="19"/>
        <v>281</v>
      </c>
      <c r="C284" s="295" t="s">
        <v>84</v>
      </c>
      <c r="D284" s="302" t="s">
        <v>83</v>
      </c>
      <c r="E284" s="142" t="str">
        <f t="shared" si="16"/>
        <v>281</v>
      </c>
      <c r="F284" s="143" t="str">
        <f t="shared" si="18"/>
        <v>ΛΑΡΙΣΑ</v>
      </c>
      <c r="G284" s="144" t="str">
        <f t="shared" si="17"/>
        <v>281Α</v>
      </c>
      <c r="H284" s="145" t="s">
        <v>3</v>
      </c>
      <c r="I284" s="146" t="s">
        <v>8</v>
      </c>
      <c r="J284" s="147">
        <v>0</v>
      </c>
      <c r="K284" s="148"/>
      <c r="L284" s="196"/>
      <c r="M284" s="398">
        <v>0</v>
      </c>
      <c r="N284" s="150" t="s">
        <v>227</v>
      </c>
    </row>
    <row r="285" spans="1:14" ht="12" customHeight="1" x14ac:dyDescent="0.2">
      <c r="A285" s="5" t="s">
        <v>28</v>
      </c>
      <c r="B285" s="6" t="str">
        <f t="shared" si="19"/>
        <v>281</v>
      </c>
      <c r="C285" s="295" t="s">
        <v>84</v>
      </c>
      <c r="D285" s="302" t="s">
        <v>83</v>
      </c>
      <c r="E285" s="151" t="str">
        <f t="shared" si="16"/>
        <v>281</v>
      </c>
      <c r="F285" s="115" t="str">
        <f t="shared" si="18"/>
        <v>ΛΑΡΙΣΑ</v>
      </c>
      <c r="G285" s="116" t="s">
        <v>162</v>
      </c>
      <c r="H285" s="117" t="s">
        <v>3</v>
      </c>
      <c r="I285" s="119" t="s">
        <v>9</v>
      </c>
      <c r="J285" s="152">
        <v>1</v>
      </c>
      <c r="K285" s="153"/>
      <c r="L285" s="197">
        <v>1</v>
      </c>
      <c r="M285" s="197"/>
      <c r="N285" s="169" t="s">
        <v>227</v>
      </c>
    </row>
    <row r="286" spans="1:14" ht="12" customHeight="1" x14ac:dyDescent="0.2">
      <c r="A286" s="5" t="s">
        <v>28</v>
      </c>
      <c r="B286" s="6" t="str">
        <f t="shared" si="19"/>
        <v>281</v>
      </c>
      <c r="C286" s="295" t="s">
        <v>84</v>
      </c>
      <c r="D286" s="302" t="s">
        <v>83</v>
      </c>
      <c r="E286" s="151" t="str">
        <f t="shared" si="16"/>
        <v>281</v>
      </c>
      <c r="F286" s="115" t="str">
        <f t="shared" si="18"/>
        <v>ΛΑΡΙΣΑ</v>
      </c>
      <c r="G286" s="116" t="s">
        <v>162</v>
      </c>
      <c r="H286" s="117" t="s">
        <v>3</v>
      </c>
      <c r="I286" s="119" t="s">
        <v>10</v>
      </c>
      <c r="J286" s="152">
        <v>8</v>
      </c>
      <c r="K286" s="153">
        <f>SUM(J284:J289)</f>
        <v>174</v>
      </c>
      <c r="L286" s="197"/>
      <c r="M286" s="241">
        <v>1</v>
      </c>
      <c r="N286" s="198" t="s">
        <v>227</v>
      </c>
    </row>
    <row r="287" spans="1:14" ht="12" customHeight="1" x14ac:dyDescent="0.2">
      <c r="A287" s="5" t="s">
        <v>28</v>
      </c>
      <c r="B287" s="6" t="str">
        <f t="shared" si="19"/>
        <v>281</v>
      </c>
      <c r="C287" s="295" t="s">
        <v>84</v>
      </c>
      <c r="D287" s="302" t="s">
        <v>83</v>
      </c>
      <c r="E287" s="151" t="str">
        <f t="shared" si="16"/>
        <v>281</v>
      </c>
      <c r="F287" s="115" t="str">
        <f t="shared" si="18"/>
        <v>ΛΑΡΙΣΑ</v>
      </c>
      <c r="G287" s="116" t="s">
        <v>162</v>
      </c>
      <c r="H287" s="117" t="s">
        <v>5</v>
      </c>
      <c r="I287" s="119" t="s">
        <v>8</v>
      </c>
      <c r="J287" s="257">
        <v>73</v>
      </c>
      <c r="K287" s="258"/>
      <c r="L287" s="260"/>
      <c r="M287" s="259">
        <v>4</v>
      </c>
      <c r="N287" s="261" t="s">
        <v>227</v>
      </c>
    </row>
    <row r="288" spans="1:14" ht="12" customHeight="1" x14ac:dyDescent="0.2">
      <c r="A288" s="5" t="s">
        <v>28</v>
      </c>
      <c r="B288" s="6" t="str">
        <f t="shared" si="19"/>
        <v>281</v>
      </c>
      <c r="C288" s="295" t="s">
        <v>84</v>
      </c>
      <c r="D288" s="302" t="s">
        <v>83</v>
      </c>
      <c r="E288" s="151" t="str">
        <f t="shared" si="16"/>
        <v>281</v>
      </c>
      <c r="F288" s="115" t="str">
        <f t="shared" si="18"/>
        <v>ΛΑΡΙΣΑ</v>
      </c>
      <c r="G288" s="116" t="s">
        <v>162</v>
      </c>
      <c r="H288" s="117" t="s">
        <v>5</v>
      </c>
      <c r="I288" s="119" t="s">
        <v>9</v>
      </c>
      <c r="J288" s="257">
        <v>76</v>
      </c>
      <c r="K288" s="258"/>
      <c r="L288" s="259">
        <v>5</v>
      </c>
      <c r="M288" s="260"/>
      <c r="N288" s="261" t="s">
        <v>227</v>
      </c>
    </row>
    <row r="289" spans="1:14" ht="12" customHeight="1" thickBot="1" x14ac:dyDescent="0.25">
      <c r="A289" s="5" t="s">
        <v>28</v>
      </c>
      <c r="B289" s="6" t="str">
        <f t="shared" si="19"/>
        <v>281</v>
      </c>
      <c r="C289" s="295" t="s">
        <v>84</v>
      </c>
      <c r="D289" s="302" t="s">
        <v>83</v>
      </c>
      <c r="E289" s="173" t="str">
        <f t="shared" ref="E289:E352" si="20">B289</f>
        <v>281</v>
      </c>
      <c r="F289" s="133" t="str">
        <f t="shared" si="18"/>
        <v>ΛΑΡΙΣΑ</v>
      </c>
      <c r="G289" s="134" t="s">
        <v>162</v>
      </c>
      <c r="H289" s="135" t="s">
        <v>5</v>
      </c>
      <c r="I289" s="136" t="s">
        <v>10</v>
      </c>
      <c r="J289" s="315">
        <v>16</v>
      </c>
      <c r="K289" s="316"/>
      <c r="L289" s="298"/>
      <c r="M289" s="298">
        <v>1</v>
      </c>
      <c r="N289" s="289" t="s">
        <v>227</v>
      </c>
    </row>
    <row r="290" spans="1:14" ht="12" customHeight="1" x14ac:dyDescent="0.2">
      <c r="A290" s="5" t="s">
        <v>28</v>
      </c>
      <c r="B290" s="6" t="str">
        <f t="shared" si="19"/>
        <v>281</v>
      </c>
      <c r="C290" s="295" t="s">
        <v>84</v>
      </c>
      <c r="D290" s="305" t="s">
        <v>83</v>
      </c>
      <c r="E290" s="179" t="str">
        <f t="shared" si="20"/>
        <v>281</v>
      </c>
      <c r="F290" s="180" t="str">
        <f t="shared" si="18"/>
        <v>ΛΑΡΙΣΑ</v>
      </c>
      <c r="G290" s="181" t="s">
        <v>138</v>
      </c>
      <c r="H290" s="182" t="s">
        <v>4</v>
      </c>
      <c r="I290" s="183" t="s">
        <v>8</v>
      </c>
      <c r="J290" s="207">
        <v>34</v>
      </c>
      <c r="K290" s="202"/>
      <c r="L290" s="208"/>
      <c r="M290" s="208">
        <v>3</v>
      </c>
      <c r="N290" s="209" t="s">
        <v>228</v>
      </c>
    </row>
    <row r="291" spans="1:14" ht="12" customHeight="1" x14ac:dyDescent="0.2">
      <c r="A291" s="5" t="s">
        <v>28</v>
      </c>
      <c r="B291" s="6" t="str">
        <f t="shared" si="19"/>
        <v>281</v>
      </c>
      <c r="C291" s="295" t="s">
        <v>84</v>
      </c>
      <c r="D291" s="302" t="s">
        <v>83</v>
      </c>
      <c r="E291" s="151" t="str">
        <f t="shared" si="20"/>
        <v>281</v>
      </c>
      <c r="F291" s="115" t="str">
        <f t="shared" si="18"/>
        <v>ΛΑΡΙΣΑ</v>
      </c>
      <c r="G291" s="116" t="s">
        <v>138</v>
      </c>
      <c r="H291" s="117" t="s">
        <v>4</v>
      </c>
      <c r="I291" s="119" t="s">
        <v>9</v>
      </c>
      <c r="J291" s="152">
        <v>39</v>
      </c>
      <c r="K291" s="153"/>
      <c r="L291" s="197">
        <v>3</v>
      </c>
      <c r="M291" s="197"/>
      <c r="N291" s="169" t="s">
        <v>228</v>
      </c>
    </row>
    <row r="292" spans="1:14" ht="12" customHeight="1" x14ac:dyDescent="0.2">
      <c r="A292" s="5" t="s">
        <v>28</v>
      </c>
      <c r="B292" s="6" t="str">
        <f t="shared" si="19"/>
        <v>281</v>
      </c>
      <c r="C292" s="295" t="s">
        <v>84</v>
      </c>
      <c r="D292" s="302" t="s">
        <v>83</v>
      </c>
      <c r="E292" s="151" t="str">
        <f t="shared" si="20"/>
        <v>281</v>
      </c>
      <c r="F292" s="115" t="str">
        <f t="shared" si="18"/>
        <v>ΛΑΡΙΣΑ</v>
      </c>
      <c r="G292" s="116" t="s">
        <v>138</v>
      </c>
      <c r="H292" s="117" t="s">
        <v>4</v>
      </c>
      <c r="I292" s="119" t="s">
        <v>10</v>
      </c>
      <c r="J292" s="152">
        <v>26</v>
      </c>
      <c r="K292" s="153"/>
      <c r="L292" s="197"/>
      <c r="M292" s="197">
        <v>2</v>
      </c>
      <c r="N292" s="169" t="s">
        <v>228</v>
      </c>
    </row>
    <row r="293" spans="1:14" ht="12" customHeight="1" x14ac:dyDescent="0.2">
      <c r="A293" s="5" t="s">
        <v>28</v>
      </c>
      <c r="B293" s="6" t="str">
        <f t="shared" si="19"/>
        <v>281</v>
      </c>
      <c r="C293" s="304" t="s">
        <v>84</v>
      </c>
      <c r="D293" s="302" t="s">
        <v>83</v>
      </c>
      <c r="E293" s="151" t="str">
        <f t="shared" si="20"/>
        <v>281</v>
      </c>
      <c r="F293" s="115" t="str">
        <f t="shared" si="18"/>
        <v>ΛΑΡΙΣΑ</v>
      </c>
      <c r="G293" s="116" t="s">
        <v>138</v>
      </c>
      <c r="H293" s="117" t="s">
        <v>7</v>
      </c>
      <c r="I293" s="119" t="s">
        <v>8</v>
      </c>
      <c r="J293" s="257">
        <v>4</v>
      </c>
      <c r="K293" s="258">
        <f>SUM(J290:J297)</f>
        <v>240</v>
      </c>
      <c r="L293" s="260"/>
      <c r="M293" s="260">
        <v>1</v>
      </c>
      <c r="N293" s="269" t="s">
        <v>228</v>
      </c>
    </row>
    <row r="294" spans="1:14" ht="12" customHeight="1" x14ac:dyDescent="0.2">
      <c r="A294" s="5" t="s">
        <v>28</v>
      </c>
      <c r="B294" s="6" t="str">
        <f t="shared" si="19"/>
        <v>281</v>
      </c>
      <c r="C294" s="295" t="s">
        <v>84</v>
      </c>
      <c r="D294" s="302" t="s">
        <v>83</v>
      </c>
      <c r="E294" s="151" t="str">
        <f t="shared" si="20"/>
        <v>281</v>
      </c>
      <c r="F294" s="115" t="str">
        <f t="shared" si="18"/>
        <v>ΛΑΡΙΣΑ</v>
      </c>
      <c r="G294" s="116" t="s">
        <v>138</v>
      </c>
      <c r="H294" s="117" t="s">
        <v>7</v>
      </c>
      <c r="I294" s="119" t="s">
        <v>9</v>
      </c>
      <c r="J294" s="257">
        <v>69</v>
      </c>
      <c r="K294" s="258"/>
      <c r="L294" s="259">
        <v>4</v>
      </c>
      <c r="M294" s="260"/>
      <c r="N294" s="261" t="s">
        <v>228</v>
      </c>
    </row>
    <row r="295" spans="1:14" ht="12" customHeight="1" x14ac:dyDescent="0.2">
      <c r="A295" s="5" t="s">
        <v>28</v>
      </c>
      <c r="B295" s="6" t="str">
        <f t="shared" si="19"/>
        <v>281</v>
      </c>
      <c r="C295" s="295" t="s">
        <v>84</v>
      </c>
      <c r="D295" s="302" t="s">
        <v>83</v>
      </c>
      <c r="E295" s="151" t="str">
        <f t="shared" si="20"/>
        <v>281</v>
      </c>
      <c r="F295" s="115" t="str">
        <f t="shared" si="18"/>
        <v>ΛΑΡΙΣΑ</v>
      </c>
      <c r="G295" s="116" t="s">
        <v>138</v>
      </c>
      <c r="H295" s="117" t="s">
        <v>6</v>
      </c>
      <c r="I295" s="119" t="s">
        <v>8</v>
      </c>
      <c r="J295" s="274">
        <v>2</v>
      </c>
      <c r="K295" s="275"/>
      <c r="L295" s="399"/>
      <c r="M295" s="400"/>
      <c r="N295" s="261" t="s">
        <v>228</v>
      </c>
    </row>
    <row r="296" spans="1:14" ht="12" customHeight="1" x14ac:dyDescent="0.2">
      <c r="A296" s="5" t="s">
        <v>28</v>
      </c>
      <c r="B296" s="6" t="str">
        <f t="shared" si="19"/>
        <v>281</v>
      </c>
      <c r="C296" s="295" t="s">
        <v>84</v>
      </c>
      <c r="D296" s="302" t="s">
        <v>83</v>
      </c>
      <c r="E296" s="151" t="str">
        <f t="shared" si="20"/>
        <v>281</v>
      </c>
      <c r="F296" s="115" t="str">
        <f t="shared" si="18"/>
        <v>ΛΑΡΙΣΑ</v>
      </c>
      <c r="G296" s="116" t="s">
        <v>138</v>
      </c>
      <c r="H296" s="117" t="s">
        <v>6</v>
      </c>
      <c r="I296" s="119" t="s">
        <v>9</v>
      </c>
      <c r="J296" s="274">
        <v>26</v>
      </c>
      <c r="K296" s="275"/>
      <c r="L296" s="401">
        <v>2</v>
      </c>
      <c r="M296" s="276"/>
      <c r="N296" s="261" t="s">
        <v>228</v>
      </c>
    </row>
    <row r="297" spans="1:14" ht="12" customHeight="1" thickBot="1" x14ac:dyDescent="0.25">
      <c r="A297" s="5" t="s">
        <v>28</v>
      </c>
      <c r="B297" s="6" t="str">
        <f t="shared" si="19"/>
        <v>281</v>
      </c>
      <c r="C297" s="295" t="s">
        <v>84</v>
      </c>
      <c r="D297" s="302" t="s">
        <v>83</v>
      </c>
      <c r="E297" s="211" t="str">
        <f t="shared" si="20"/>
        <v>281</v>
      </c>
      <c r="F297" s="212" t="str">
        <f t="shared" si="18"/>
        <v>ΛΑΡΙΣΑ</v>
      </c>
      <c r="G297" s="232" t="s">
        <v>138</v>
      </c>
      <c r="H297" s="213" t="s">
        <v>6</v>
      </c>
      <c r="I297" s="214" t="s">
        <v>10</v>
      </c>
      <c r="J297" s="277">
        <v>40</v>
      </c>
      <c r="K297" s="278"/>
      <c r="L297" s="279"/>
      <c r="M297" s="402">
        <v>3</v>
      </c>
      <c r="N297" s="280" t="s">
        <v>228</v>
      </c>
    </row>
    <row r="298" spans="1:14" ht="12" customHeight="1" thickTop="1" x14ac:dyDescent="0.2">
      <c r="A298" s="5" t="s">
        <v>29</v>
      </c>
      <c r="B298" s="6" t="str">
        <f t="shared" si="19"/>
        <v>284</v>
      </c>
      <c r="C298" s="295" t="s">
        <v>84</v>
      </c>
      <c r="D298" s="299" t="s">
        <v>85</v>
      </c>
      <c r="E298" s="271" t="str">
        <f t="shared" si="20"/>
        <v>284</v>
      </c>
      <c r="F298" s="143" t="str">
        <f t="shared" si="18"/>
        <v>ΜΑΓΝΗΣΙΑ</v>
      </c>
      <c r="G298" s="144" t="str">
        <f t="shared" si="17"/>
        <v>284Α</v>
      </c>
      <c r="H298" s="107" t="s">
        <v>3</v>
      </c>
      <c r="I298" s="108" t="s">
        <v>8</v>
      </c>
      <c r="J298" s="403">
        <v>0</v>
      </c>
      <c r="K298" s="404"/>
      <c r="L298" s="405"/>
      <c r="M298" s="405">
        <v>0</v>
      </c>
      <c r="N298" s="406" t="s">
        <v>229</v>
      </c>
    </row>
    <row r="299" spans="1:14" ht="12" customHeight="1" x14ac:dyDescent="0.2">
      <c r="A299" s="5" t="s">
        <v>29</v>
      </c>
      <c r="B299" s="6" t="str">
        <f t="shared" si="19"/>
        <v>284</v>
      </c>
      <c r="C299" s="295" t="s">
        <v>84</v>
      </c>
      <c r="D299" s="302" t="s">
        <v>85</v>
      </c>
      <c r="E299" s="173" t="str">
        <f t="shared" si="20"/>
        <v>284</v>
      </c>
      <c r="F299" s="115" t="str">
        <f t="shared" si="18"/>
        <v>ΜΑΓΝΗΣΙΑ</v>
      </c>
      <c r="G299" s="116" t="str">
        <f t="shared" si="17"/>
        <v>284Α</v>
      </c>
      <c r="H299" s="107" t="s">
        <v>3</v>
      </c>
      <c r="I299" s="108" t="s">
        <v>9</v>
      </c>
      <c r="J299" s="403">
        <v>5</v>
      </c>
      <c r="K299" s="407"/>
      <c r="L299" s="405">
        <v>1</v>
      </c>
      <c r="M299" s="405"/>
      <c r="N299" s="406" t="s">
        <v>229</v>
      </c>
    </row>
    <row r="300" spans="1:14" ht="12" customHeight="1" x14ac:dyDescent="0.2">
      <c r="A300" s="5" t="s">
        <v>29</v>
      </c>
      <c r="B300" s="6" t="str">
        <f t="shared" si="19"/>
        <v>284</v>
      </c>
      <c r="C300" s="295" t="s">
        <v>84</v>
      </c>
      <c r="D300" s="302" t="s">
        <v>85</v>
      </c>
      <c r="E300" s="173" t="str">
        <f t="shared" si="20"/>
        <v>284</v>
      </c>
      <c r="F300" s="115" t="str">
        <f t="shared" si="18"/>
        <v>ΜΑΓΝΗΣΙΑ</v>
      </c>
      <c r="G300" s="116" t="str">
        <f t="shared" si="17"/>
        <v>284Α</v>
      </c>
      <c r="H300" s="117" t="s">
        <v>4</v>
      </c>
      <c r="I300" s="119" t="s">
        <v>8</v>
      </c>
      <c r="J300" s="408">
        <v>12</v>
      </c>
      <c r="K300" s="407"/>
      <c r="L300" s="409"/>
      <c r="M300" s="409">
        <v>2</v>
      </c>
      <c r="N300" s="410" t="s">
        <v>229</v>
      </c>
    </row>
    <row r="301" spans="1:14" ht="12" customHeight="1" x14ac:dyDescent="0.2">
      <c r="A301" s="5" t="s">
        <v>29</v>
      </c>
      <c r="B301" s="6" t="str">
        <f t="shared" si="19"/>
        <v>284</v>
      </c>
      <c r="C301" s="295" t="s">
        <v>84</v>
      </c>
      <c r="D301" s="302" t="s">
        <v>85</v>
      </c>
      <c r="E301" s="173" t="str">
        <f t="shared" si="20"/>
        <v>284</v>
      </c>
      <c r="F301" s="115" t="str">
        <f t="shared" si="18"/>
        <v>ΜΑΓΝΗΣΙΑ</v>
      </c>
      <c r="G301" s="116" t="str">
        <f t="shared" si="17"/>
        <v>284Α</v>
      </c>
      <c r="H301" s="117" t="s">
        <v>4</v>
      </c>
      <c r="I301" s="119" t="s">
        <v>9</v>
      </c>
      <c r="J301" s="408">
        <v>24</v>
      </c>
      <c r="K301" s="407"/>
      <c r="L301" s="409">
        <v>2</v>
      </c>
      <c r="M301" s="409"/>
      <c r="N301" s="410" t="s">
        <v>229</v>
      </c>
    </row>
    <row r="302" spans="1:14" ht="12" customHeight="1" x14ac:dyDescent="0.2">
      <c r="A302" s="5" t="s">
        <v>29</v>
      </c>
      <c r="B302" s="6" t="str">
        <f t="shared" si="19"/>
        <v>284</v>
      </c>
      <c r="C302" s="295" t="s">
        <v>84</v>
      </c>
      <c r="D302" s="305" t="s">
        <v>85</v>
      </c>
      <c r="E302" s="173" t="str">
        <f t="shared" si="20"/>
        <v>284</v>
      </c>
      <c r="F302" s="115" t="str">
        <f t="shared" si="18"/>
        <v>ΜΑΓΝΗΣΙΑ</v>
      </c>
      <c r="G302" s="116" t="str">
        <f t="shared" si="17"/>
        <v>284Α</v>
      </c>
      <c r="H302" s="117" t="s">
        <v>5</v>
      </c>
      <c r="I302" s="119" t="s">
        <v>8</v>
      </c>
      <c r="J302" s="408">
        <v>27</v>
      </c>
      <c r="K302" s="407">
        <f>SUM(J298:J307)</f>
        <v>171</v>
      </c>
      <c r="L302" s="409"/>
      <c r="M302" s="409">
        <v>2</v>
      </c>
      <c r="N302" s="411" t="s">
        <v>229</v>
      </c>
    </row>
    <row r="303" spans="1:14" ht="12" customHeight="1" x14ac:dyDescent="0.2">
      <c r="A303" s="5" t="s">
        <v>29</v>
      </c>
      <c r="B303" s="6" t="str">
        <f t="shared" si="19"/>
        <v>284</v>
      </c>
      <c r="C303" s="295" t="s">
        <v>84</v>
      </c>
      <c r="D303" s="302" t="s">
        <v>85</v>
      </c>
      <c r="E303" s="173" t="str">
        <f t="shared" si="20"/>
        <v>284</v>
      </c>
      <c r="F303" s="115" t="str">
        <f t="shared" si="18"/>
        <v>ΜΑΓΝΗΣΙΑ</v>
      </c>
      <c r="G303" s="116" t="str">
        <f t="shared" si="17"/>
        <v>284Α</v>
      </c>
      <c r="H303" s="117" t="s">
        <v>5</v>
      </c>
      <c r="I303" s="119" t="s">
        <v>9</v>
      </c>
      <c r="J303" s="408">
        <v>24</v>
      </c>
      <c r="K303" s="407"/>
      <c r="L303" s="409">
        <v>2</v>
      </c>
      <c r="M303" s="409"/>
      <c r="N303" s="410" t="s">
        <v>229</v>
      </c>
    </row>
    <row r="304" spans="1:14" ht="12" customHeight="1" x14ac:dyDescent="0.2">
      <c r="A304" s="5" t="s">
        <v>29</v>
      </c>
      <c r="B304" s="6" t="str">
        <f t="shared" si="19"/>
        <v>284</v>
      </c>
      <c r="C304" s="295" t="s">
        <v>84</v>
      </c>
      <c r="D304" s="302" t="s">
        <v>85</v>
      </c>
      <c r="E304" s="173" t="str">
        <f t="shared" si="20"/>
        <v>284</v>
      </c>
      <c r="F304" s="115" t="str">
        <f t="shared" si="18"/>
        <v>ΜΑΓΝΗΣΙΑ</v>
      </c>
      <c r="G304" s="116" t="str">
        <f t="shared" si="17"/>
        <v>284Α</v>
      </c>
      <c r="H304" s="117" t="s">
        <v>7</v>
      </c>
      <c r="I304" s="119" t="s">
        <v>8</v>
      </c>
      <c r="J304" s="408">
        <v>4</v>
      </c>
      <c r="K304" s="407"/>
      <c r="L304" s="409"/>
      <c r="M304" s="409">
        <v>1</v>
      </c>
      <c r="N304" s="410" t="s">
        <v>229</v>
      </c>
    </row>
    <row r="305" spans="1:14" ht="12" customHeight="1" x14ac:dyDescent="0.2">
      <c r="A305" s="5" t="s">
        <v>29</v>
      </c>
      <c r="B305" s="6" t="str">
        <f t="shared" si="19"/>
        <v>284</v>
      </c>
      <c r="C305" s="295" t="s">
        <v>84</v>
      </c>
      <c r="D305" s="302" t="s">
        <v>85</v>
      </c>
      <c r="E305" s="173" t="str">
        <f t="shared" si="20"/>
        <v>284</v>
      </c>
      <c r="F305" s="115" t="str">
        <f t="shared" si="18"/>
        <v>ΜΑΓΝΗΣΙΑ</v>
      </c>
      <c r="G305" s="116" t="str">
        <f t="shared" si="17"/>
        <v>284Α</v>
      </c>
      <c r="H305" s="117" t="s">
        <v>7</v>
      </c>
      <c r="I305" s="119" t="s">
        <v>9</v>
      </c>
      <c r="J305" s="408">
        <v>47</v>
      </c>
      <c r="K305" s="407"/>
      <c r="L305" s="409">
        <v>3</v>
      </c>
      <c r="M305" s="409"/>
      <c r="N305" s="410" t="s">
        <v>229</v>
      </c>
    </row>
    <row r="306" spans="1:14" ht="12" customHeight="1" x14ac:dyDescent="0.2">
      <c r="A306" s="5" t="s">
        <v>29</v>
      </c>
      <c r="B306" s="6" t="str">
        <f t="shared" si="19"/>
        <v>284</v>
      </c>
      <c r="C306" s="295" t="s">
        <v>84</v>
      </c>
      <c r="D306" s="302" t="s">
        <v>85</v>
      </c>
      <c r="E306" s="173" t="str">
        <f t="shared" si="20"/>
        <v>284</v>
      </c>
      <c r="F306" s="133" t="str">
        <f t="shared" si="18"/>
        <v>ΜΑΓΝΗΣΙΑ</v>
      </c>
      <c r="G306" s="116" t="str">
        <f t="shared" si="17"/>
        <v>284Α</v>
      </c>
      <c r="H306" s="135" t="s">
        <v>6</v>
      </c>
      <c r="I306" s="136" t="s">
        <v>8</v>
      </c>
      <c r="J306" s="412">
        <v>2</v>
      </c>
      <c r="K306" s="413"/>
      <c r="L306" s="414"/>
      <c r="M306" s="414">
        <v>1</v>
      </c>
      <c r="N306" s="415" t="s">
        <v>229</v>
      </c>
    </row>
    <row r="307" spans="1:14" ht="12" customHeight="1" thickBot="1" x14ac:dyDescent="0.25">
      <c r="A307" s="5" t="s">
        <v>29</v>
      </c>
      <c r="B307" s="6" t="str">
        <f t="shared" si="19"/>
        <v>284</v>
      </c>
      <c r="C307" s="295" t="s">
        <v>84</v>
      </c>
      <c r="D307" s="307" t="s">
        <v>85</v>
      </c>
      <c r="E307" s="211" t="str">
        <f t="shared" si="20"/>
        <v>284</v>
      </c>
      <c r="F307" s="387" t="str">
        <f t="shared" si="18"/>
        <v>ΜΑΓΝΗΣΙΑ</v>
      </c>
      <c r="G307" s="232" t="str">
        <f t="shared" si="17"/>
        <v>284Α</v>
      </c>
      <c r="H307" s="135" t="s">
        <v>6</v>
      </c>
      <c r="I307" s="136" t="s">
        <v>9</v>
      </c>
      <c r="J307" s="412">
        <v>26</v>
      </c>
      <c r="K307" s="416"/>
      <c r="L307" s="414">
        <v>2</v>
      </c>
      <c r="M307" s="414"/>
      <c r="N307" s="415" t="s">
        <v>229</v>
      </c>
    </row>
    <row r="308" spans="1:14" ht="12" customHeight="1" thickTop="1" x14ac:dyDescent="0.2">
      <c r="A308" s="5" t="s">
        <v>30</v>
      </c>
      <c r="B308" s="6" t="str">
        <f t="shared" si="19"/>
        <v>289</v>
      </c>
      <c r="C308" s="295" t="s">
        <v>84</v>
      </c>
      <c r="D308" s="299" t="s">
        <v>107</v>
      </c>
      <c r="E308" s="281" t="str">
        <f t="shared" si="20"/>
        <v>289</v>
      </c>
      <c r="F308" s="105" t="str">
        <f t="shared" si="18"/>
        <v>ΤΡΙΚΑΛΑ</v>
      </c>
      <c r="G308" s="106" t="str">
        <f t="shared" si="17"/>
        <v>289Α</v>
      </c>
      <c r="H308" s="145" t="s">
        <v>3</v>
      </c>
      <c r="I308" s="146" t="s">
        <v>8</v>
      </c>
      <c r="J308" s="417">
        <v>0</v>
      </c>
      <c r="K308" s="404"/>
      <c r="L308" s="418"/>
      <c r="M308" s="418">
        <v>0</v>
      </c>
      <c r="N308" s="419" t="s">
        <v>230</v>
      </c>
    </row>
    <row r="309" spans="1:14" ht="12" customHeight="1" x14ac:dyDescent="0.2">
      <c r="A309" s="5" t="s">
        <v>30</v>
      </c>
      <c r="B309" s="6" t="str">
        <f t="shared" si="19"/>
        <v>289</v>
      </c>
      <c r="C309" s="295" t="s">
        <v>84</v>
      </c>
      <c r="D309" s="302" t="s">
        <v>107</v>
      </c>
      <c r="E309" s="173" t="str">
        <f t="shared" si="20"/>
        <v>289</v>
      </c>
      <c r="F309" s="115" t="str">
        <f t="shared" si="18"/>
        <v>ΤΡΙΚΑΛΑ</v>
      </c>
      <c r="G309" s="116" t="str">
        <f t="shared" si="17"/>
        <v>289Α</v>
      </c>
      <c r="H309" s="107" t="s">
        <v>3</v>
      </c>
      <c r="I309" s="108" t="s">
        <v>9</v>
      </c>
      <c r="J309" s="403">
        <v>4</v>
      </c>
      <c r="K309" s="407"/>
      <c r="L309" s="405">
        <v>1</v>
      </c>
      <c r="M309" s="405"/>
      <c r="N309" s="406" t="s">
        <v>230</v>
      </c>
    </row>
    <row r="310" spans="1:14" ht="12" customHeight="1" x14ac:dyDescent="0.2">
      <c r="A310" s="5" t="s">
        <v>30</v>
      </c>
      <c r="B310" s="6" t="str">
        <f t="shared" si="19"/>
        <v>289</v>
      </c>
      <c r="C310" s="295" t="s">
        <v>84</v>
      </c>
      <c r="D310" s="302" t="s">
        <v>107</v>
      </c>
      <c r="E310" s="173" t="str">
        <f t="shared" si="20"/>
        <v>289</v>
      </c>
      <c r="F310" s="115" t="str">
        <f t="shared" si="18"/>
        <v>ΤΡΙΚΑΛΑ</v>
      </c>
      <c r="G310" s="116" t="str">
        <f t="shared" si="17"/>
        <v>289Α</v>
      </c>
      <c r="H310" s="117" t="s">
        <v>4</v>
      </c>
      <c r="I310" s="119" t="s">
        <v>8</v>
      </c>
      <c r="J310" s="408">
        <v>7</v>
      </c>
      <c r="K310" s="407"/>
      <c r="L310" s="409"/>
      <c r="M310" s="409">
        <v>1</v>
      </c>
      <c r="N310" s="410" t="s">
        <v>230</v>
      </c>
    </row>
    <row r="311" spans="1:14" ht="12" customHeight="1" x14ac:dyDescent="0.2">
      <c r="A311" s="5" t="s">
        <v>30</v>
      </c>
      <c r="B311" s="6" t="str">
        <f t="shared" si="19"/>
        <v>289</v>
      </c>
      <c r="C311" s="295" t="s">
        <v>84</v>
      </c>
      <c r="D311" s="302" t="s">
        <v>107</v>
      </c>
      <c r="E311" s="173" t="str">
        <f t="shared" si="20"/>
        <v>289</v>
      </c>
      <c r="F311" s="115" t="str">
        <f t="shared" si="18"/>
        <v>ΤΡΙΚΑΛΑ</v>
      </c>
      <c r="G311" s="116" t="str">
        <f t="shared" si="17"/>
        <v>289Α</v>
      </c>
      <c r="H311" s="117" t="s">
        <v>4</v>
      </c>
      <c r="I311" s="119" t="s">
        <v>9</v>
      </c>
      <c r="J311" s="408">
        <v>18</v>
      </c>
      <c r="K311" s="407"/>
      <c r="L311" s="409">
        <v>1</v>
      </c>
      <c r="M311" s="409"/>
      <c r="N311" s="410" t="s">
        <v>230</v>
      </c>
    </row>
    <row r="312" spans="1:14" ht="12" customHeight="1" x14ac:dyDescent="0.2">
      <c r="A312" s="5" t="s">
        <v>30</v>
      </c>
      <c r="B312" s="6" t="str">
        <f t="shared" si="19"/>
        <v>289</v>
      </c>
      <c r="C312" s="295" t="s">
        <v>84</v>
      </c>
      <c r="D312" s="305" t="s">
        <v>107</v>
      </c>
      <c r="E312" s="173" t="str">
        <f t="shared" si="20"/>
        <v>289</v>
      </c>
      <c r="F312" s="115" t="str">
        <f t="shared" si="18"/>
        <v>ΤΡΙΚΑΛΑ</v>
      </c>
      <c r="G312" s="116" t="str">
        <f t="shared" si="17"/>
        <v>289Α</v>
      </c>
      <c r="H312" s="117" t="s">
        <v>5</v>
      </c>
      <c r="I312" s="119" t="s">
        <v>8</v>
      </c>
      <c r="J312" s="408">
        <v>9</v>
      </c>
      <c r="K312" s="407">
        <f>SUM(J308:J317)</f>
        <v>104</v>
      </c>
      <c r="L312" s="409"/>
      <c r="M312" s="409">
        <v>1</v>
      </c>
      <c r="N312" s="411" t="s">
        <v>230</v>
      </c>
    </row>
    <row r="313" spans="1:14" ht="12" customHeight="1" x14ac:dyDescent="0.2">
      <c r="A313" s="5" t="s">
        <v>30</v>
      </c>
      <c r="B313" s="6" t="str">
        <f t="shared" si="19"/>
        <v>289</v>
      </c>
      <c r="C313" s="295" t="s">
        <v>84</v>
      </c>
      <c r="D313" s="302" t="s">
        <v>107</v>
      </c>
      <c r="E313" s="173" t="str">
        <f t="shared" si="20"/>
        <v>289</v>
      </c>
      <c r="F313" s="115" t="str">
        <f t="shared" si="18"/>
        <v>ΤΡΙΚΑΛΑ</v>
      </c>
      <c r="G313" s="116" t="str">
        <f t="shared" si="17"/>
        <v>289Α</v>
      </c>
      <c r="H313" s="117" t="s">
        <v>5</v>
      </c>
      <c r="I313" s="119" t="s">
        <v>9</v>
      </c>
      <c r="J313" s="408">
        <v>29</v>
      </c>
      <c r="K313" s="407"/>
      <c r="L313" s="409">
        <v>2</v>
      </c>
      <c r="M313" s="409"/>
      <c r="N313" s="410" t="s">
        <v>230</v>
      </c>
    </row>
    <row r="314" spans="1:14" ht="12" customHeight="1" x14ac:dyDescent="0.2">
      <c r="A314" s="5" t="s">
        <v>30</v>
      </c>
      <c r="B314" s="6" t="str">
        <f t="shared" si="19"/>
        <v>289</v>
      </c>
      <c r="C314" s="295" t="s">
        <v>84</v>
      </c>
      <c r="D314" s="302" t="s">
        <v>107</v>
      </c>
      <c r="E314" s="173" t="str">
        <f t="shared" si="20"/>
        <v>289</v>
      </c>
      <c r="F314" s="115" t="str">
        <f t="shared" si="18"/>
        <v>ΤΡΙΚΑΛΑ</v>
      </c>
      <c r="G314" s="116" t="str">
        <f t="shared" si="17"/>
        <v>289Α</v>
      </c>
      <c r="H314" s="117" t="s">
        <v>7</v>
      </c>
      <c r="I314" s="119" t="s">
        <v>8</v>
      </c>
      <c r="J314" s="408">
        <v>0</v>
      </c>
      <c r="K314" s="407"/>
      <c r="L314" s="409"/>
      <c r="M314" s="409">
        <v>0</v>
      </c>
      <c r="N314" s="410" t="s">
        <v>230</v>
      </c>
    </row>
    <row r="315" spans="1:14" ht="12" customHeight="1" x14ac:dyDescent="0.2">
      <c r="A315" s="5" t="s">
        <v>30</v>
      </c>
      <c r="B315" s="6" t="str">
        <f t="shared" si="19"/>
        <v>289</v>
      </c>
      <c r="C315" s="295" t="s">
        <v>84</v>
      </c>
      <c r="D315" s="302" t="s">
        <v>107</v>
      </c>
      <c r="E315" s="173" t="str">
        <f t="shared" si="20"/>
        <v>289</v>
      </c>
      <c r="F315" s="115" t="str">
        <f t="shared" si="18"/>
        <v>ΤΡΙΚΑΛΑ</v>
      </c>
      <c r="G315" s="116" t="str">
        <f t="shared" si="17"/>
        <v>289Α</v>
      </c>
      <c r="H315" s="117" t="s">
        <v>7</v>
      </c>
      <c r="I315" s="119" t="s">
        <v>9</v>
      </c>
      <c r="J315" s="408">
        <v>23</v>
      </c>
      <c r="K315" s="407"/>
      <c r="L315" s="409">
        <v>2</v>
      </c>
      <c r="M315" s="409"/>
      <c r="N315" s="410" t="s">
        <v>230</v>
      </c>
    </row>
    <row r="316" spans="1:14" ht="12" customHeight="1" x14ac:dyDescent="0.2">
      <c r="A316" s="5" t="s">
        <v>30</v>
      </c>
      <c r="B316" s="6" t="str">
        <f t="shared" si="19"/>
        <v>289</v>
      </c>
      <c r="C316" s="295" t="s">
        <v>84</v>
      </c>
      <c r="D316" s="302" t="s">
        <v>107</v>
      </c>
      <c r="E316" s="173" t="str">
        <f t="shared" si="20"/>
        <v>289</v>
      </c>
      <c r="F316" s="133" t="str">
        <f t="shared" si="18"/>
        <v>ΤΡΙΚΑΛΑ</v>
      </c>
      <c r="G316" s="116" t="str">
        <f t="shared" si="17"/>
        <v>289Α</v>
      </c>
      <c r="H316" s="135" t="s">
        <v>6</v>
      </c>
      <c r="I316" s="136" t="s">
        <v>8</v>
      </c>
      <c r="J316" s="412">
        <v>2</v>
      </c>
      <c r="K316" s="413"/>
      <c r="L316" s="414"/>
      <c r="M316" s="414">
        <v>1</v>
      </c>
      <c r="N316" s="415" t="s">
        <v>230</v>
      </c>
    </row>
    <row r="317" spans="1:14" ht="12" customHeight="1" thickBot="1" x14ac:dyDescent="0.25">
      <c r="A317" s="5" t="s">
        <v>30</v>
      </c>
      <c r="B317" s="6" t="str">
        <f t="shared" si="19"/>
        <v>289</v>
      </c>
      <c r="C317" s="295" t="s">
        <v>84</v>
      </c>
      <c r="D317" s="307" t="s">
        <v>107</v>
      </c>
      <c r="E317" s="173" t="str">
        <f t="shared" si="20"/>
        <v>289</v>
      </c>
      <c r="F317" s="387" t="str">
        <f t="shared" si="18"/>
        <v>ΤΡΙΚΑΛΑ</v>
      </c>
      <c r="G317" s="134" t="str">
        <f t="shared" si="17"/>
        <v>289Α</v>
      </c>
      <c r="H317" s="135" t="s">
        <v>6</v>
      </c>
      <c r="I317" s="136" t="s">
        <v>9</v>
      </c>
      <c r="J317" s="412">
        <v>12</v>
      </c>
      <c r="K317" s="416"/>
      <c r="L317" s="414">
        <v>1</v>
      </c>
      <c r="M317" s="414"/>
      <c r="N317" s="415" t="s">
        <v>230</v>
      </c>
    </row>
    <row r="318" spans="1:14" ht="12" customHeight="1" thickTop="1" x14ac:dyDescent="0.2">
      <c r="A318" s="5" t="s">
        <v>31</v>
      </c>
      <c r="B318" s="6" t="str">
        <f t="shared" si="19"/>
        <v>291</v>
      </c>
      <c r="C318" s="291" t="s">
        <v>98</v>
      </c>
      <c r="D318" s="302" t="s">
        <v>86</v>
      </c>
      <c r="E318" s="271" t="str">
        <f t="shared" si="20"/>
        <v>291</v>
      </c>
      <c r="F318" s="282" t="str">
        <f t="shared" si="18"/>
        <v>ΚΟΖΑΝΗ</v>
      </c>
      <c r="G318" s="144" t="str">
        <f t="shared" ref="G318:G333" si="21">CONCATENATE(E318,"Α")</f>
        <v>291Α</v>
      </c>
      <c r="H318" s="246" t="s">
        <v>3</v>
      </c>
      <c r="I318" s="247" t="s">
        <v>8</v>
      </c>
      <c r="J318" s="292">
        <v>0</v>
      </c>
      <c r="K318" s="254"/>
      <c r="L318" s="293"/>
      <c r="M318" s="293">
        <v>0</v>
      </c>
      <c r="N318" s="294" t="s">
        <v>176</v>
      </c>
    </row>
    <row r="319" spans="1:14" ht="12" customHeight="1" x14ac:dyDescent="0.2">
      <c r="A319" s="5" t="s">
        <v>31</v>
      </c>
      <c r="B319" s="6" t="str">
        <f t="shared" si="19"/>
        <v>291</v>
      </c>
      <c r="C319" s="295" t="s">
        <v>98</v>
      </c>
      <c r="D319" s="302" t="s">
        <v>86</v>
      </c>
      <c r="E319" s="173" t="str">
        <f t="shared" si="20"/>
        <v>291</v>
      </c>
      <c r="F319" s="115" t="str">
        <f t="shared" si="18"/>
        <v>ΚΟΖΑΝΗ</v>
      </c>
      <c r="G319" s="116" t="str">
        <f t="shared" si="21"/>
        <v>291Α</v>
      </c>
      <c r="H319" s="117" t="s">
        <v>3</v>
      </c>
      <c r="I319" s="119" t="s">
        <v>9</v>
      </c>
      <c r="J319" s="257">
        <v>5</v>
      </c>
      <c r="K319" s="258"/>
      <c r="L319" s="260">
        <v>1</v>
      </c>
      <c r="M319" s="260"/>
      <c r="N319" s="261" t="s">
        <v>176</v>
      </c>
    </row>
    <row r="320" spans="1:14" ht="12" customHeight="1" x14ac:dyDescent="0.2">
      <c r="A320" s="5" t="s">
        <v>31</v>
      </c>
      <c r="B320" s="6" t="str">
        <f t="shared" si="19"/>
        <v>291</v>
      </c>
      <c r="C320" s="295" t="s">
        <v>98</v>
      </c>
      <c r="D320" s="302" t="s">
        <v>86</v>
      </c>
      <c r="E320" s="173" t="str">
        <f t="shared" si="20"/>
        <v>291</v>
      </c>
      <c r="F320" s="115" t="str">
        <f t="shared" si="18"/>
        <v>ΚΟΖΑΝΗ</v>
      </c>
      <c r="G320" s="116" t="str">
        <f t="shared" si="21"/>
        <v>291Α</v>
      </c>
      <c r="H320" s="117" t="s">
        <v>4</v>
      </c>
      <c r="I320" s="119" t="s">
        <v>8</v>
      </c>
      <c r="J320" s="257">
        <v>9</v>
      </c>
      <c r="K320" s="258"/>
      <c r="L320" s="260"/>
      <c r="M320" s="260">
        <v>1</v>
      </c>
      <c r="N320" s="261" t="s">
        <v>176</v>
      </c>
    </row>
    <row r="321" spans="1:14" ht="12" customHeight="1" x14ac:dyDescent="0.2">
      <c r="A321" s="5" t="s">
        <v>31</v>
      </c>
      <c r="B321" s="6" t="str">
        <f t="shared" si="19"/>
        <v>291</v>
      </c>
      <c r="C321" s="295" t="s">
        <v>98</v>
      </c>
      <c r="D321" s="302" t="s">
        <v>86</v>
      </c>
      <c r="E321" s="173" t="str">
        <f t="shared" si="20"/>
        <v>291</v>
      </c>
      <c r="F321" s="115" t="str">
        <f t="shared" si="18"/>
        <v>ΚΟΖΑΝΗ</v>
      </c>
      <c r="G321" s="116" t="str">
        <f t="shared" si="21"/>
        <v>291Α</v>
      </c>
      <c r="H321" s="117" t="s">
        <v>4</v>
      </c>
      <c r="I321" s="119" t="s">
        <v>9</v>
      </c>
      <c r="J321" s="257">
        <v>27</v>
      </c>
      <c r="K321" s="258"/>
      <c r="L321" s="260">
        <v>2</v>
      </c>
      <c r="M321" s="260"/>
      <c r="N321" s="261" t="s">
        <v>176</v>
      </c>
    </row>
    <row r="322" spans="1:14" ht="12" customHeight="1" x14ac:dyDescent="0.2">
      <c r="A322" s="5" t="s">
        <v>31</v>
      </c>
      <c r="B322" s="6" t="str">
        <f t="shared" si="19"/>
        <v>291</v>
      </c>
      <c r="C322" s="295" t="s">
        <v>98</v>
      </c>
      <c r="D322" s="305" t="s">
        <v>86</v>
      </c>
      <c r="E322" s="173" t="str">
        <f t="shared" si="20"/>
        <v>291</v>
      </c>
      <c r="F322" s="115" t="str">
        <f t="shared" ref="F322:F385" si="22">RIGHT(A322,LEN(A322)-5)</f>
        <v>ΚΟΖΑΝΗ</v>
      </c>
      <c r="G322" s="116" t="str">
        <f t="shared" si="21"/>
        <v>291Α</v>
      </c>
      <c r="H322" s="117" t="s">
        <v>5</v>
      </c>
      <c r="I322" s="119" t="s">
        <v>8</v>
      </c>
      <c r="J322" s="257">
        <v>14</v>
      </c>
      <c r="K322" s="258">
        <f>SUM(J318:J327)</f>
        <v>159</v>
      </c>
      <c r="L322" s="260"/>
      <c r="M322" s="260">
        <v>1</v>
      </c>
      <c r="N322" s="269" t="s">
        <v>176</v>
      </c>
    </row>
    <row r="323" spans="1:14" ht="12" customHeight="1" x14ac:dyDescent="0.2">
      <c r="A323" s="5" t="s">
        <v>31</v>
      </c>
      <c r="B323" s="6" t="str">
        <f t="shared" si="19"/>
        <v>291</v>
      </c>
      <c r="C323" s="295" t="s">
        <v>98</v>
      </c>
      <c r="D323" s="302" t="s">
        <v>86</v>
      </c>
      <c r="E323" s="173" t="str">
        <f t="shared" si="20"/>
        <v>291</v>
      </c>
      <c r="F323" s="115" t="str">
        <f t="shared" si="22"/>
        <v>ΚΟΖΑΝΗ</v>
      </c>
      <c r="G323" s="116" t="str">
        <f t="shared" si="21"/>
        <v>291Α</v>
      </c>
      <c r="H323" s="117" t="s">
        <v>5</v>
      </c>
      <c r="I323" s="119" t="s">
        <v>9</v>
      </c>
      <c r="J323" s="257">
        <v>40</v>
      </c>
      <c r="K323" s="258"/>
      <c r="L323" s="260">
        <v>3</v>
      </c>
      <c r="M323" s="260"/>
      <c r="N323" s="261" t="s">
        <v>176</v>
      </c>
    </row>
    <row r="324" spans="1:14" ht="12" customHeight="1" x14ac:dyDescent="0.2">
      <c r="A324" s="5" t="s">
        <v>31</v>
      </c>
      <c r="B324" s="6" t="str">
        <f t="shared" si="19"/>
        <v>291</v>
      </c>
      <c r="C324" s="295" t="s">
        <v>98</v>
      </c>
      <c r="D324" s="302" t="s">
        <v>86</v>
      </c>
      <c r="E324" s="173" t="str">
        <f t="shared" si="20"/>
        <v>291</v>
      </c>
      <c r="F324" s="115" t="str">
        <f t="shared" si="22"/>
        <v>ΚΟΖΑΝΗ</v>
      </c>
      <c r="G324" s="116" t="str">
        <f t="shared" si="21"/>
        <v>291Α</v>
      </c>
      <c r="H324" s="117" t="s">
        <v>7</v>
      </c>
      <c r="I324" s="119" t="s">
        <v>8</v>
      </c>
      <c r="J324" s="257">
        <v>3</v>
      </c>
      <c r="K324" s="258"/>
      <c r="L324" s="260"/>
      <c r="M324" s="260">
        <v>1</v>
      </c>
      <c r="N324" s="261" t="s">
        <v>176</v>
      </c>
    </row>
    <row r="325" spans="1:14" ht="12" customHeight="1" x14ac:dyDescent="0.2">
      <c r="A325" s="5" t="s">
        <v>31</v>
      </c>
      <c r="B325" s="6" t="str">
        <f t="shared" si="19"/>
        <v>291</v>
      </c>
      <c r="C325" s="295" t="s">
        <v>98</v>
      </c>
      <c r="D325" s="302" t="s">
        <v>86</v>
      </c>
      <c r="E325" s="173" t="str">
        <f t="shared" si="20"/>
        <v>291</v>
      </c>
      <c r="F325" s="115" t="str">
        <f t="shared" si="22"/>
        <v>ΚΟΖΑΝΗ</v>
      </c>
      <c r="G325" s="116" t="str">
        <f t="shared" si="21"/>
        <v>291Α</v>
      </c>
      <c r="H325" s="117" t="s">
        <v>7</v>
      </c>
      <c r="I325" s="119" t="s">
        <v>9</v>
      </c>
      <c r="J325" s="257">
        <v>33</v>
      </c>
      <c r="K325" s="258"/>
      <c r="L325" s="259">
        <v>2</v>
      </c>
      <c r="M325" s="260"/>
      <c r="N325" s="261" t="s">
        <v>176</v>
      </c>
    </row>
    <row r="326" spans="1:14" ht="12" customHeight="1" x14ac:dyDescent="0.2">
      <c r="A326" s="5" t="s">
        <v>31</v>
      </c>
      <c r="B326" s="6" t="str">
        <f t="shared" si="19"/>
        <v>291</v>
      </c>
      <c r="C326" s="304" t="s">
        <v>98</v>
      </c>
      <c r="D326" s="302" t="s">
        <v>86</v>
      </c>
      <c r="E326" s="173" t="str">
        <f t="shared" si="20"/>
        <v>291</v>
      </c>
      <c r="F326" s="133" t="str">
        <f t="shared" si="22"/>
        <v>ΚΟΖΑΝΗ</v>
      </c>
      <c r="G326" s="116" t="str">
        <f t="shared" si="21"/>
        <v>291Α</v>
      </c>
      <c r="H326" s="135" t="s">
        <v>6</v>
      </c>
      <c r="I326" s="136" t="s">
        <v>8</v>
      </c>
      <c r="J326" s="286">
        <v>2</v>
      </c>
      <c r="K326" s="275"/>
      <c r="L326" s="287"/>
      <c r="M326" s="287">
        <v>1</v>
      </c>
      <c r="N326" s="289" t="s">
        <v>176</v>
      </c>
    </row>
    <row r="327" spans="1:14" ht="12" customHeight="1" thickBot="1" x14ac:dyDescent="0.25">
      <c r="A327" s="5" t="s">
        <v>31</v>
      </c>
      <c r="B327" s="6" t="str">
        <f t="shared" si="19"/>
        <v>291</v>
      </c>
      <c r="C327" s="295" t="s">
        <v>98</v>
      </c>
      <c r="D327" s="302" t="s">
        <v>86</v>
      </c>
      <c r="E327" s="211" t="str">
        <f t="shared" si="20"/>
        <v>291</v>
      </c>
      <c r="F327" s="212" t="str">
        <f t="shared" si="22"/>
        <v>ΚΟΖΑΝΗ</v>
      </c>
      <c r="G327" s="232" t="str">
        <f t="shared" si="21"/>
        <v>291Α</v>
      </c>
      <c r="H327" s="213" t="s">
        <v>6</v>
      </c>
      <c r="I327" s="214" t="s">
        <v>9</v>
      </c>
      <c r="J327" s="277">
        <v>26</v>
      </c>
      <c r="K327" s="278"/>
      <c r="L327" s="279">
        <v>2</v>
      </c>
      <c r="M327" s="279"/>
      <c r="N327" s="280" t="s">
        <v>176</v>
      </c>
    </row>
    <row r="328" spans="1:14" ht="12" customHeight="1" thickTop="1" x14ac:dyDescent="0.2">
      <c r="A328" s="5" t="s">
        <v>48</v>
      </c>
      <c r="B328" s="6" t="str">
        <f t="shared" si="19"/>
        <v>294</v>
      </c>
      <c r="C328" s="295" t="s">
        <v>98</v>
      </c>
      <c r="D328" s="299" t="s">
        <v>109</v>
      </c>
      <c r="E328" s="281" t="str">
        <f t="shared" si="20"/>
        <v>294</v>
      </c>
      <c r="F328" s="105" t="str">
        <f t="shared" si="22"/>
        <v>ΦΛΩΡΙΝΑ</v>
      </c>
      <c r="G328" s="106" t="str">
        <f t="shared" si="21"/>
        <v>294Α</v>
      </c>
      <c r="H328" s="107" t="s">
        <v>3</v>
      </c>
      <c r="I328" s="108" t="s">
        <v>8</v>
      </c>
      <c r="J328" s="265">
        <v>11</v>
      </c>
      <c r="K328" s="254"/>
      <c r="L328" s="267"/>
      <c r="M328" s="267">
        <v>1</v>
      </c>
      <c r="N328" s="268" t="s">
        <v>177</v>
      </c>
    </row>
    <row r="329" spans="1:14" ht="12" customHeight="1" x14ac:dyDescent="0.2">
      <c r="A329" s="5" t="s">
        <v>48</v>
      </c>
      <c r="B329" s="6" t="str">
        <f t="shared" si="19"/>
        <v>294</v>
      </c>
      <c r="C329" s="295" t="s">
        <v>98</v>
      </c>
      <c r="D329" s="302" t="s">
        <v>109</v>
      </c>
      <c r="E329" s="173" t="str">
        <f t="shared" si="20"/>
        <v>294</v>
      </c>
      <c r="F329" s="105" t="str">
        <f t="shared" si="22"/>
        <v>ΦΛΩΡΙΝΑ</v>
      </c>
      <c r="G329" s="116" t="str">
        <f t="shared" si="21"/>
        <v>294Α</v>
      </c>
      <c r="H329" s="107" t="s">
        <v>3</v>
      </c>
      <c r="I329" s="108" t="s">
        <v>9</v>
      </c>
      <c r="J329" s="265">
        <v>4</v>
      </c>
      <c r="K329" s="258"/>
      <c r="L329" s="267">
        <v>1</v>
      </c>
      <c r="M329" s="267"/>
      <c r="N329" s="268" t="s">
        <v>177</v>
      </c>
    </row>
    <row r="330" spans="1:14" ht="12" customHeight="1" x14ac:dyDescent="0.2">
      <c r="A330" s="5" t="s">
        <v>48</v>
      </c>
      <c r="B330" s="6" t="str">
        <f t="shared" si="19"/>
        <v>294</v>
      </c>
      <c r="C330" s="295" t="s">
        <v>98</v>
      </c>
      <c r="D330" s="302" t="s">
        <v>109</v>
      </c>
      <c r="E330" s="173" t="str">
        <f t="shared" si="20"/>
        <v>294</v>
      </c>
      <c r="F330" s="115" t="str">
        <f t="shared" si="22"/>
        <v>ΦΛΩΡΙΝΑ</v>
      </c>
      <c r="G330" s="116" t="str">
        <f t="shared" si="21"/>
        <v>294Α</v>
      </c>
      <c r="H330" s="117" t="s">
        <v>4</v>
      </c>
      <c r="I330" s="119" t="s">
        <v>8</v>
      </c>
      <c r="J330" s="152">
        <v>0</v>
      </c>
      <c r="K330" s="153"/>
      <c r="L330" s="197"/>
      <c r="M330" s="197">
        <v>0</v>
      </c>
      <c r="N330" s="169" t="s">
        <v>177</v>
      </c>
    </row>
    <row r="331" spans="1:14" ht="12" customHeight="1" x14ac:dyDescent="0.2">
      <c r="A331" s="5" t="s">
        <v>48</v>
      </c>
      <c r="B331" s="6" t="str">
        <f t="shared" si="19"/>
        <v>294</v>
      </c>
      <c r="C331" s="295" t="s">
        <v>98</v>
      </c>
      <c r="D331" s="302" t="s">
        <v>109</v>
      </c>
      <c r="E331" s="173" t="str">
        <f t="shared" si="20"/>
        <v>294</v>
      </c>
      <c r="F331" s="115" t="str">
        <f t="shared" si="22"/>
        <v>ΦΛΩΡΙΝΑ</v>
      </c>
      <c r="G331" s="116" t="str">
        <f t="shared" si="21"/>
        <v>294Α</v>
      </c>
      <c r="H331" s="117" t="s">
        <v>4</v>
      </c>
      <c r="I331" s="119" t="s">
        <v>9</v>
      </c>
      <c r="J331" s="152">
        <v>9</v>
      </c>
      <c r="K331" s="153"/>
      <c r="L331" s="197">
        <v>1</v>
      </c>
      <c r="M331" s="197"/>
      <c r="N331" s="169" t="s">
        <v>177</v>
      </c>
    </row>
    <row r="332" spans="1:14" ht="12" customHeight="1" x14ac:dyDescent="0.2">
      <c r="A332" s="5" t="s">
        <v>48</v>
      </c>
      <c r="B332" s="6" t="str">
        <f t="shared" si="19"/>
        <v>294</v>
      </c>
      <c r="C332" s="295" t="s">
        <v>98</v>
      </c>
      <c r="D332" s="305" t="s">
        <v>109</v>
      </c>
      <c r="E332" s="173" t="str">
        <f t="shared" si="20"/>
        <v>294</v>
      </c>
      <c r="F332" s="115" t="str">
        <f t="shared" si="22"/>
        <v>ΦΛΩΡΙΝΑ</v>
      </c>
      <c r="G332" s="116" t="str">
        <f t="shared" si="21"/>
        <v>294Α</v>
      </c>
      <c r="H332" s="117" t="s">
        <v>5</v>
      </c>
      <c r="I332" s="119" t="s">
        <v>8</v>
      </c>
      <c r="J332" s="152">
        <v>18</v>
      </c>
      <c r="K332" s="153">
        <f>SUM(J328:J337)</f>
        <v>97</v>
      </c>
      <c r="L332" s="197"/>
      <c r="M332" s="197">
        <v>2</v>
      </c>
      <c r="N332" s="198" t="s">
        <v>177</v>
      </c>
    </row>
    <row r="333" spans="1:14" ht="12" customHeight="1" x14ac:dyDescent="0.2">
      <c r="A333" s="5" t="s">
        <v>48</v>
      </c>
      <c r="B333" s="6" t="str">
        <f t="shared" si="19"/>
        <v>294</v>
      </c>
      <c r="C333" s="295" t="s">
        <v>98</v>
      </c>
      <c r="D333" s="302" t="s">
        <v>109</v>
      </c>
      <c r="E333" s="173" t="str">
        <f t="shared" si="20"/>
        <v>294</v>
      </c>
      <c r="F333" s="115" t="str">
        <f t="shared" si="22"/>
        <v>ΦΛΩΡΙΝΑ</v>
      </c>
      <c r="G333" s="116" t="str">
        <f t="shared" si="21"/>
        <v>294Α</v>
      </c>
      <c r="H333" s="117" t="s">
        <v>5</v>
      </c>
      <c r="I333" s="119" t="s">
        <v>9</v>
      </c>
      <c r="J333" s="152">
        <v>40</v>
      </c>
      <c r="K333" s="153"/>
      <c r="L333" s="197">
        <v>3</v>
      </c>
      <c r="M333" s="197"/>
      <c r="N333" s="169" t="s">
        <v>177</v>
      </c>
    </row>
    <row r="334" spans="1:14" ht="12" customHeight="1" x14ac:dyDescent="0.2">
      <c r="A334" s="5" t="s">
        <v>48</v>
      </c>
      <c r="B334" s="6" t="str">
        <f t="shared" si="19"/>
        <v>294</v>
      </c>
      <c r="C334" s="295" t="s">
        <v>98</v>
      </c>
      <c r="D334" s="302" t="s">
        <v>109</v>
      </c>
      <c r="E334" s="173" t="str">
        <f t="shared" si="20"/>
        <v>294</v>
      </c>
      <c r="F334" s="115" t="str">
        <f t="shared" si="22"/>
        <v>ΦΛΩΡΙΝΑ</v>
      </c>
      <c r="G334" s="116" t="str">
        <f>CONCATENATE(E334,"Α")</f>
        <v>294Α</v>
      </c>
      <c r="H334" s="117" t="s">
        <v>7</v>
      </c>
      <c r="I334" s="119" t="s">
        <v>8</v>
      </c>
      <c r="J334" s="152">
        <v>0</v>
      </c>
      <c r="K334" s="153"/>
      <c r="L334" s="197"/>
      <c r="M334" s="197">
        <v>0</v>
      </c>
      <c r="N334" s="169" t="s">
        <v>177</v>
      </c>
    </row>
    <row r="335" spans="1:14" ht="12" customHeight="1" x14ac:dyDescent="0.2">
      <c r="A335" s="5" t="s">
        <v>48</v>
      </c>
      <c r="B335" s="6" t="str">
        <f t="shared" si="19"/>
        <v>294</v>
      </c>
      <c r="C335" s="295" t="s">
        <v>98</v>
      </c>
      <c r="D335" s="302" t="s">
        <v>109</v>
      </c>
      <c r="E335" s="173" t="str">
        <f t="shared" si="20"/>
        <v>294</v>
      </c>
      <c r="F335" s="115" t="str">
        <f t="shared" si="22"/>
        <v>ΦΛΩΡΙΝΑ</v>
      </c>
      <c r="G335" s="116" t="str">
        <f t="shared" ref="G335:G357" si="23">CONCATENATE(E335,"Α")</f>
        <v>294Α</v>
      </c>
      <c r="H335" s="117" t="s">
        <v>7</v>
      </c>
      <c r="I335" s="119" t="s">
        <v>9</v>
      </c>
      <c r="J335" s="152">
        <v>7</v>
      </c>
      <c r="K335" s="153"/>
      <c r="L335" s="197">
        <v>1</v>
      </c>
      <c r="M335" s="197"/>
      <c r="N335" s="169" t="s">
        <v>177</v>
      </c>
    </row>
    <row r="336" spans="1:14" ht="12" customHeight="1" x14ac:dyDescent="0.2">
      <c r="A336" s="5" t="s">
        <v>48</v>
      </c>
      <c r="B336" s="6" t="str">
        <f t="shared" si="19"/>
        <v>294</v>
      </c>
      <c r="C336" s="295" t="s">
        <v>98</v>
      </c>
      <c r="D336" s="302" t="s">
        <v>109</v>
      </c>
      <c r="E336" s="173" t="str">
        <f t="shared" si="20"/>
        <v>294</v>
      </c>
      <c r="F336" s="133" t="str">
        <f t="shared" si="22"/>
        <v>ΦΛΩΡΙΝΑ</v>
      </c>
      <c r="G336" s="116" t="str">
        <f t="shared" si="23"/>
        <v>294Α</v>
      </c>
      <c r="H336" s="135" t="s">
        <v>6</v>
      </c>
      <c r="I336" s="136" t="s">
        <v>8</v>
      </c>
      <c r="J336" s="174">
        <v>0</v>
      </c>
      <c r="K336" s="170"/>
      <c r="L336" s="225"/>
      <c r="M336" s="225">
        <v>0</v>
      </c>
      <c r="N336" s="178" t="s">
        <v>177</v>
      </c>
    </row>
    <row r="337" spans="1:14" ht="12" customHeight="1" thickBot="1" x14ac:dyDescent="0.25">
      <c r="A337" s="5" t="s">
        <v>48</v>
      </c>
      <c r="B337" s="6" t="str">
        <f t="shared" si="19"/>
        <v>294</v>
      </c>
      <c r="C337" s="306" t="s">
        <v>98</v>
      </c>
      <c r="D337" s="307" t="s">
        <v>109</v>
      </c>
      <c r="E337" s="211" t="str">
        <f t="shared" si="20"/>
        <v>294</v>
      </c>
      <c r="F337" s="212" t="str">
        <f t="shared" si="22"/>
        <v>ΦΛΩΡΙΝΑ</v>
      </c>
      <c r="G337" s="232" t="str">
        <f t="shared" si="23"/>
        <v>294Α</v>
      </c>
      <c r="H337" s="213" t="s">
        <v>6</v>
      </c>
      <c r="I337" s="214" t="s">
        <v>9</v>
      </c>
      <c r="J337" s="251">
        <v>8</v>
      </c>
      <c r="K337" s="216"/>
      <c r="L337" s="217">
        <v>1</v>
      </c>
      <c r="M337" s="217"/>
      <c r="N337" s="219" t="s">
        <v>177</v>
      </c>
    </row>
    <row r="338" spans="1:14" ht="12" customHeight="1" thickTop="1" x14ac:dyDescent="0.2">
      <c r="A338" s="5" t="s">
        <v>32</v>
      </c>
      <c r="B338" s="6" t="str">
        <f t="shared" ref="B338:B357" si="24">LEFT(A338,3)</f>
        <v>295</v>
      </c>
      <c r="C338" s="270" t="s">
        <v>99</v>
      </c>
      <c r="D338" s="195" t="s">
        <v>87</v>
      </c>
      <c r="E338" s="271" t="str">
        <f t="shared" si="20"/>
        <v>295</v>
      </c>
      <c r="F338" s="143" t="str">
        <f t="shared" si="22"/>
        <v>ΠΙΕΡΙΑ</v>
      </c>
      <c r="G338" s="144" t="str">
        <f t="shared" si="23"/>
        <v>295Α</v>
      </c>
      <c r="H338" s="145" t="s">
        <v>3</v>
      </c>
      <c r="I338" s="146" t="s">
        <v>8</v>
      </c>
      <c r="J338" s="253">
        <v>0</v>
      </c>
      <c r="K338" s="254"/>
      <c r="L338" s="255"/>
      <c r="M338" s="255">
        <v>0</v>
      </c>
      <c r="N338" s="256" t="s">
        <v>202</v>
      </c>
    </row>
    <row r="339" spans="1:14" ht="12" customHeight="1" x14ac:dyDescent="0.2">
      <c r="A339" s="5" t="s">
        <v>32</v>
      </c>
      <c r="B339" s="6" t="str">
        <f t="shared" si="24"/>
        <v>295</v>
      </c>
      <c r="C339" s="102" t="s">
        <v>99</v>
      </c>
      <c r="D339" s="103" t="s">
        <v>87</v>
      </c>
      <c r="E339" s="173" t="str">
        <f t="shared" si="20"/>
        <v>295</v>
      </c>
      <c r="F339" s="105" t="str">
        <f t="shared" si="22"/>
        <v>ΠΙΕΡΙΑ</v>
      </c>
      <c r="G339" s="116" t="str">
        <f t="shared" si="23"/>
        <v>295Α</v>
      </c>
      <c r="H339" s="107" t="s">
        <v>3</v>
      </c>
      <c r="I339" s="108" t="s">
        <v>9</v>
      </c>
      <c r="J339" s="265">
        <v>2</v>
      </c>
      <c r="K339" s="258"/>
      <c r="L339" s="267">
        <v>1</v>
      </c>
      <c r="M339" s="267"/>
      <c r="N339" s="268" t="s">
        <v>202</v>
      </c>
    </row>
    <row r="340" spans="1:14" ht="12" customHeight="1" x14ac:dyDescent="0.2">
      <c r="A340" s="5" t="s">
        <v>32</v>
      </c>
      <c r="B340" s="6" t="str">
        <f t="shared" si="24"/>
        <v>295</v>
      </c>
      <c r="C340" s="102" t="s">
        <v>99</v>
      </c>
      <c r="D340" s="103" t="s">
        <v>87</v>
      </c>
      <c r="E340" s="173" t="str">
        <f t="shared" si="20"/>
        <v>295</v>
      </c>
      <c r="F340" s="115" t="str">
        <f t="shared" si="22"/>
        <v>ΠΙΕΡΙΑ</v>
      </c>
      <c r="G340" s="116" t="str">
        <f t="shared" si="23"/>
        <v>295Α</v>
      </c>
      <c r="H340" s="117" t="s">
        <v>4</v>
      </c>
      <c r="I340" s="119" t="s">
        <v>8</v>
      </c>
      <c r="J340" s="257">
        <v>9</v>
      </c>
      <c r="K340" s="258"/>
      <c r="L340" s="260"/>
      <c r="M340" s="260">
        <v>1</v>
      </c>
      <c r="N340" s="261" t="s">
        <v>202</v>
      </c>
    </row>
    <row r="341" spans="1:14" ht="12" customHeight="1" x14ac:dyDescent="0.2">
      <c r="A341" s="5" t="s">
        <v>32</v>
      </c>
      <c r="B341" s="6" t="str">
        <f t="shared" si="24"/>
        <v>295</v>
      </c>
      <c r="C341" s="102" t="s">
        <v>99</v>
      </c>
      <c r="D341" s="103" t="s">
        <v>87</v>
      </c>
      <c r="E341" s="173" t="str">
        <f t="shared" si="20"/>
        <v>295</v>
      </c>
      <c r="F341" s="115" t="str">
        <f t="shared" si="22"/>
        <v>ΠΙΕΡΙΑ</v>
      </c>
      <c r="G341" s="116" t="str">
        <f t="shared" si="23"/>
        <v>295Α</v>
      </c>
      <c r="H341" s="117" t="s">
        <v>4</v>
      </c>
      <c r="I341" s="119" t="s">
        <v>9</v>
      </c>
      <c r="J341" s="257">
        <v>14</v>
      </c>
      <c r="K341" s="258"/>
      <c r="L341" s="260">
        <v>1</v>
      </c>
      <c r="M341" s="260"/>
      <c r="N341" s="269" t="s">
        <v>202</v>
      </c>
    </row>
    <row r="342" spans="1:14" ht="12" customHeight="1" x14ac:dyDescent="0.2">
      <c r="A342" s="5" t="s">
        <v>32</v>
      </c>
      <c r="B342" s="6" t="str">
        <f t="shared" si="24"/>
        <v>295</v>
      </c>
      <c r="C342" s="102" t="s">
        <v>99</v>
      </c>
      <c r="D342" s="127" t="s">
        <v>87</v>
      </c>
      <c r="E342" s="173" t="str">
        <f t="shared" si="20"/>
        <v>295</v>
      </c>
      <c r="F342" s="115" t="str">
        <f t="shared" si="22"/>
        <v>ΠΙΕΡΙΑ</v>
      </c>
      <c r="G342" s="116" t="str">
        <f t="shared" si="23"/>
        <v>295Α</v>
      </c>
      <c r="H342" s="117" t="s">
        <v>5</v>
      </c>
      <c r="I342" s="119" t="s">
        <v>8</v>
      </c>
      <c r="J342" s="257">
        <v>9</v>
      </c>
      <c r="K342" s="258">
        <f>SUM(J338:J347)</f>
        <v>119</v>
      </c>
      <c r="L342" s="260"/>
      <c r="M342" s="260">
        <v>1</v>
      </c>
      <c r="N342" s="261" t="s">
        <v>202</v>
      </c>
    </row>
    <row r="343" spans="1:14" ht="12" customHeight="1" x14ac:dyDescent="0.2">
      <c r="A343" s="5" t="s">
        <v>32</v>
      </c>
      <c r="B343" s="6" t="str">
        <f t="shared" si="24"/>
        <v>295</v>
      </c>
      <c r="C343" s="102" t="s">
        <v>99</v>
      </c>
      <c r="D343" s="103" t="s">
        <v>87</v>
      </c>
      <c r="E343" s="173" t="str">
        <f t="shared" si="20"/>
        <v>295</v>
      </c>
      <c r="F343" s="115" t="str">
        <f t="shared" si="22"/>
        <v>ΠΙΕΡΙΑ</v>
      </c>
      <c r="G343" s="116" t="str">
        <f t="shared" si="23"/>
        <v>295Α</v>
      </c>
      <c r="H343" s="117" t="s">
        <v>5</v>
      </c>
      <c r="I343" s="119" t="s">
        <v>9</v>
      </c>
      <c r="J343" s="257">
        <v>37</v>
      </c>
      <c r="K343" s="258"/>
      <c r="L343" s="260">
        <v>3</v>
      </c>
      <c r="M343" s="260"/>
      <c r="N343" s="261" t="s">
        <v>202</v>
      </c>
    </row>
    <row r="344" spans="1:14" ht="12" customHeight="1" x14ac:dyDescent="0.2">
      <c r="A344" s="5" t="s">
        <v>32</v>
      </c>
      <c r="B344" s="6" t="str">
        <f t="shared" si="24"/>
        <v>295</v>
      </c>
      <c r="C344" s="102" t="s">
        <v>99</v>
      </c>
      <c r="D344" s="103" t="s">
        <v>87</v>
      </c>
      <c r="E344" s="173" t="str">
        <f t="shared" si="20"/>
        <v>295</v>
      </c>
      <c r="F344" s="115" t="str">
        <f t="shared" si="22"/>
        <v>ΠΙΕΡΙΑ</v>
      </c>
      <c r="G344" s="116" t="str">
        <f t="shared" si="23"/>
        <v>295Α</v>
      </c>
      <c r="H344" s="117" t="s">
        <v>7</v>
      </c>
      <c r="I344" s="119" t="s">
        <v>8</v>
      </c>
      <c r="J344" s="257">
        <v>1</v>
      </c>
      <c r="K344" s="258"/>
      <c r="L344" s="260"/>
      <c r="M344" s="260">
        <v>1</v>
      </c>
      <c r="N344" s="261" t="s">
        <v>202</v>
      </c>
    </row>
    <row r="345" spans="1:14" ht="12" customHeight="1" x14ac:dyDescent="0.2">
      <c r="A345" s="5" t="s">
        <v>32</v>
      </c>
      <c r="B345" s="6" t="str">
        <f t="shared" si="24"/>
        <v>295</v>
      </c>
      <c r="C345" s="102" t="s">
        <v>99</v>
      </c>
      <c r="D345" s="103" t="s">
        <v>87</v>
      </c>
      <c r="E345" s="173" t="str">
        <f t="shared" si="20"/>
        <v>295</v>
      </c>
      <c r="F345" s="115" t="str">
        <f t="shared" si="22"/>
        <v>ΠΙΕΡΙΑ</v>
      </c>
      <c r="G345" s="116" t="str">
        <f t="shared" si="23"/>
        <v>295Α</v>
      </c>
      <c r="H345" s="117" t="s">
        <v>7</v>
      </c>
      <c r="I345" s="119" t="s">
        <v>9</v>
      </c>
      <c r="J345" s="397">
        <f>26-1</f>
        <v>25</v>
      </c>
      <c r="K345" s="258"/>
      <c r="L345" s="260">
        <v>2</v>
      </c>
      <c r="M345" s="260"/>
      <c r="N345" s="261" t="s">
        <v>202</v>
      </c>
    </row>
    <row r="346" spans="1:14" ht="12" customHeight="1" x14ac:dyDescent="0.2">
      <c r="A346" s="5" t="s">
        <v>32</v>
      </c>
      <c r="B346" s="6" t="str">
        <f t="shared" si="24"/>
        <v>295</v>
      </c>
      <c r="C346" s="102" t="s">
        <v>99</v>
      </c>
      <c r="D346" s="103" t="s">
        <v>87</v>
      </c>
      <c r="E346" s="173" t="str">
        <f t="shared" si="20"/>
        <v>295</v>
      </c>
      <c r="F346" s="133" t="str">
        <f t="shared" si="22"/>
        <v>ΠΙΕΡΙΑ</v>
      </c>
      <c r="G346" s="116" t="str">
        <f t="shared" si="23"/>
        <v>295Α</v>
      </c>
      <c r="H346" s="135" t="s">
        <v>6</v>
      </c>
      <c r="I346" s="136" t="s">
        <v>8</v>
      </c>
      <c r="J346" s="286">
        <v>11</v>
      </c>
      <c r="K346" s="275"/>
      <c r="L346" s="287"/>
      <c r="M346" s="287">
        <v>1</v>
      </c>
      <c r="N346" s="289" t="s">
        <v>202</v>
      </c>
    </row>
    <row r="347" spans="1:14" ht="12" customHeight="1" thickBot="1" x14ac:dyDescent="0.25">
      <c r="A347" s="5" t="s">
        <v>32</v>
      </c>
      <c r="B347" s="6" t="str">
        <f t="shared" si="24"/>
        <v>295</v>
      </c>
      <c r="C347" s="102" t="s">
        <v>99</v>
      </c>
      <c r="D347" s="103" t="s">
        <v>87</v>
      </c>
      <c r="E347" s="211" t="str">
        <f t="shared" si="20"/>
        <v>295</v>
      </c>
      <c r="F347" s="212" t="str">
        <f t="shared" si="22"/>
        <v>ΠΙΕΡΙΑ</v>
      </c>
      <c r="G347" s="232" t="str">
        <f t="shared" si="23"/>
        <v>295Α</v>
      </c>
      <c r="H347" s="213" t="s">
        <v>6</v>
      </c>
      <c r="I347" s="214" t="s">
        <v>9</v>
      </c>
      <c r="J347" s="277">
        <v>11</v>
      </c>
      <c r="K347" s="278"/>
      <c r="L347" s="279">
        <v>1</v>
      </c>
      <c r="M347" s="279"/>
      <c r="N347" s="280" t="s">
        <v>202</v>
      </c>
    </row>
    <row r="348" spans="1:14" ht="12" customHeight="1" thickTop="1" x14ac:dyDescent="0.2">
      <c r="A348" s="5" t="s">
        <v>33</v>
      </c>
      <c r="B348" s="6" t="str">
        <f t="shared" si="24"/>
        <v>299</v>
      </c>
      <c r="C348" s="102" t="s">
        <v>99</v>
      </c>
      <c r="D348" s="195" t="s">
        <v>88</v>
      </c>
      <c r="E348" s="281" t="str">
        <f t="shared" si="20"/>
        <v>299</v>
      </c>
      <c r="F348" s="105" t="str">
        <f t="shared" si="22"/>
        <v>ΠΕΛΛΑ</v>
      </c>
      <c r="G348" s="106" t="str">
        <f t="shared" si="23"/>
        <v>299Α</v>
      </c>
      <c r="H348" s="107" t="s">
        <v>3</v>
      </c>
      <c r="I348" s="108" t="s">
        <v>8</v>
      </c>
      <c r="J348" s="265">
        <v>6</v>
      </c>
      <c r="K348" s="254"/>
      <c r="L348" s="267"/>
      <c r="M348" s="267">
        <v>1</v>
      </c>
      <c r="N348" s="268" t="s">
        <v>188</v>
      </c>
    </row>
    <row r="349" spans="1:14" ht="12" customHeight="1" x14ac:dyDescent="0.2">
      <c r="A349" s="5" t="s">
        <v>33</v>
      </c>
      <c r="B349" s="6" t="str">
        <f t="shared" si="24"/>
        <v>299</v>
      </c>
      <c r="C349" s="102" t="s">
        <v>99</v>
      </c>
      <c r="D349" s="103" t="s">
        <v>88</v>
      </c>
      <c r="E349" s="173" t="str">
        <f t="shared" si="20"/>
        <v>299</v>
      </c>
      <c r="F349" s="105" t="str">
        <f t="shared" si="22"/>
        <v>ΠΕΛΛΑ</v>
      </c>
      <c r="G349" s="116" t="str">
        <f t="shared" si="23"/>
        <v>299Α</v>
      </c>
      <c r="H349" s="107" t="s">
        <v>3</v>
      </c>
      <c r="I349" s="108" t="s">
        <v>9</v>
      </c>
      <c r="J349" s="265">
        <v>2</v>
      </c>
      <c r="K349" s="258"/>
      <c r="L349" s="267">
        <v>1</v>
      </c>
      <c r="M349" s="267"/>
      <c r="N349" s="268" t="s">
        <v>188</v>
      </c>
    </row>
    <row r="350" spans="1:14" ht="12" customHeight="1" x14ac:dyDescent="0.2">
      <c r="A350" s="5" t="s">
        <v>33</v>
      </c>
      <c r="B350" s="6" t="str">
        <f t="shared" si="24"/>
        <v>299</v>
      </c>
      <c r="C350" s="102" t="s">
        <v>99</v>
      </c>
      <c r="D350" s="103" t="s">
        <v>88</v>
      </c>
      <c r="E350" s="173" t="str">
        <f t="shared" si="20"/>
        <v>299</v>
      </c>
      <c r="F350" s="115" t="str">
        <f t="shared" si="22"/>
        <v>ΠΕΛΛΑ</v>
      </c>
      <c r="G350" s="116" t="str">
        <f t="shared" si="23"/>
        <v>299Α</v>
      </c>
      <c r="H350" s="117" t="s">
        <v>4</v>
      </c>
      <c r="I350" s="119" t="s">
        <v>8</v>
      </c>
      <c r="J350" s="257">
        <v>20</v>
      </c>
      <c r="K350" s="258"/>
      <c r="L350" s="260"/>
      <c r="M350" s="260">
        <v>2</v>
      </c>
      <c r="N350" s="261" t="s">
        <v>188</v>
      </c>
    </row>
    <row r="351" spans="1:14" ht="12" customHeight="1" x14ac:dyDescent="0.2">
      <c r="A351" s="5" t="s">
        <v>33</v>
      </c>
      <c r="B351" s="6" t="str">
        <f t="shared" si="24"/>
        <v>299</v>
      </c>
      <c r="C351" s="102" t="s">
        <v>99</v>
      </c>
      <c r="D351" s="103" t="s">
        <v>88</v>
      </c>
      <c r="E351" s="173" t="str">
        <f t="shared" si="20"/>
        <v>299</v>
      </c>
      <c r="F351" s="115" t="str">
        <f t="shared" si="22"/>
        <v>ΠΕΛΛΑ</v>
      </c>
      <c r="G351" s="116" t="str">
        <f t="shared" si="23"/>
        <v>299Α</v>
      </c>
      <c r="H351" s="117" t="s">
        <v>4</v>
      </c>
      <c r="I351" s="119" t="s">
        <v>9</v>
      </c>
      <c r="J351" s="257">
        <v>21</v>
      </c>
      <c r="K351" s="258"/>
      <c r="L351" s="260">
        <v>2</v>
      </c>
      <c r="M351" s="260"/>
      <c r="N351" s="269" t="s">
        <v>188</v>
      </c>
    </row>
    <row r="352" spans="1:14" ht="12" customHeight="1" x14ac:dyDescent="0.2">
      <c r="A352" s="5" t="s">
        <v>33</v>
      </c>
      <c r="B352" s="6" t="str">
        <f t="shared" si="24"/>
        <v>299</v>
      </c>
      <c r="C352" s="102" t="s">
        <v>99</v>
      </c>
      <c r="D352" s="296" t="s">
        <v>88</v>
      </c>
      <c r="E352" s="173" t="str">
        <f t="shared" si="20"/>
        <v>299</v>
      </c>
      <c r="F352" s="115" t="str">
        <f t="shared" si="22"/>
        <v>ΠΕΛΛΑ</v>
      </c>
      <c r="G352" s="116" t="str">
        <f t="shared" si="23"/>
        <v>299Α</v>
      </c>
      <c r="H352" s="117" t="s">
        <v>5</v>
      </c>
      <c r="I352" s="119" t="s">
        <v>8</v>
      </c>
      <c r="J352" s="257">
        <v>9</v>
      </c>
      <c r="K352" s="258">
        <f>SUM(J348:J357)</f>
        <v>156</v>
      </c>
      <c r="L352" s="260"/>
      <c r="M352" s="260">
        <v>1</v>
      </c>
      <c r="N352" s="261" t="s">
        <v>188</v>
      </c>
    </row>
    <row r="353" spans="1:14" ht="12" customHeight="1" x14ac:dyDescent="0.2">
      <c r="A353" s="5" t="s">
        <v>33</v>
      </c>
      <c r="B353" s="6" t="str">
        <f t="shared" si="24"/>
        <v>299</v>
      </c>
      <c r="C353" s="102" t="s">
        <v>99</v>
      </c>
      <c r="D353" s="103" t="s">
        <v>88</v>
      </c>
      <c r="E353" s="173" t="str">
        <f t="shared" ref="E353:E427" si="25">B353</f>
        <v>299</v>
      </c>
      <c r="F353" s="115" t="str">
        <f t="shared" si="22"/>
        <v>ΠΕΛΛΑ</v>
      </c>
      <c r="G353" s="116" t="str">
        <f t="shared" si="23"/>
        <v>299Α</v>
      </c>
      <c r="H353" s="117" t="s">
        <v>5</v>
      </c>
      <c r="I353" s="119" t="s">
        <v>9</v>
      </c>
      <c r="J353" s="257">
        <v>66</v>
      </c>
      <c r="K353" s="258"/>
      <c r="L353" s="259">
        <v>4</v>
      </c>
      <c r="M353" s="260"/>
      <c r="N353" s="261" t="s">
        <v>188</v>
      </c>
    </row>
    <row r="354" spans="1:14" ht="12" customHeight="1" x14ac:dyDescent="0.2">
      <c r="A354" s="5" t="s">
        <v>33</v>
      </c>
      <c r="B354" s="6" t="str">
        <f t="shared" si="24"/>
        <v>299</v>
      </c>
      <c r="C354" s="102" t="s">
        <v>99</v>
      </c>
      <c r="D354" s="103" t="s">
        <v>88</v>
      </c>
      <c r="E354" s="173" t="str">
        <f t="shared" si="25"/>
        <v>299</v>
      </c>
      <c r="F354" s="115" t="str">
        <f t="shared" si="22"/>
        <v>ΠΕΛΛΑ</v>
      </c>
      <c r="G354" s="116" t="str">
        <f t="shared" si="23"/>
        <v>299Α</v>
      </c>
      <c r="H354" s="117" t="s">
        <v>7</v>
      </c>
      <c r="I354" s="119" t="s">
        <v>8</v>
      </c>
      <c r="J354" s="257">
        <v>3</v>
      </c>
      <c r="K354" s="258"/>
      <c r="L354" s="260"/>
      <c r="M354" s="260">
        <v>1</v>
      </c>
      <c r="N354" s="261" t="s">
        <v>188</v>
      </c>
    </row>
    <row r="355" spans="1:14" ht="12" customHeight="1" x14ac:dyDescent="0.2">
      <c r="A355" s="5" t="s">
        <v>33</v>
      </c>
      <c r="B355" s="6" t="str">
        <f t="shared" si="24"/>
        <v>299</v>
      </c>
      <c r="C355" s="102" t="s">
        <v>99</v>
      </c>
      <c r="D355" s="103" t="s">
        <v>88</v>
      </c>
      <c r="E355" s="173" t="str">
        <f t="shared" si="25"/>
        <v>299</v>
      </c>
      <c r="F355" s="115" t="str">
        <f t="shared" si="22"/>
        <v>ΠΕΛΛΑ</v>
      </c>
      <c r="G355" s="116" t="str">
        <f t="shared" si="23"/>
        <v>299Α</v>
      </c>
      <c r="H355" s="117" t="s">
        <v>7</v>
      </c>
      <c r="I355" s="119" t="s">
        <v>9</v>
      </c>
      <c r="J355" s="257">
        <v>20</v>
      </c>
      <c r="K355" s="258"/>
      <c r="L355" s="259">
        <v>1</v>
      </c>
      <c r="M355" s="260"/>
      <c r="N355" s="261" t="s">
        <v>188</v>
      </c>
    </row>
    <row r="356" spans="1:14" ht="12" customHeight="1" x14ac:dyDescent="0.2">
      <c r="A356" s="5" t="s">
        <v>33</v>
      </c>
      <c r="B356" s="6" t="str">
        <f t="shared" si="24"/>
        <v>299</v>
      </c>
      <c r="C356" s="102" t="s">
        <v>99</v>
      </c>
      <c r="D356" s="103" t="s">
        <v>88</v>
      </c>
      <c r="E356" s="173" t="str">
        <f t="shared" si="25"/>
        <v>299</v>
      </c>
      <c r="F356" s="133" t="str">
        <f t="shared" si="22"/>
        <v>ΠΕΛΛΑ</v>
      </c>
      <c r="G356" s="116" t="str">
        <f t="shared" si="23"/>
        <v>299Α</v>
      </c>
      <c r="H356" s="135" t="s">
        <v>6</v>
      </c>
      <c r="I356" s="136" t="s">
        <v>8</v>
      </c>
      <c r="J356" s="286">
        <v>1</v>
      </c>
      <c r="K356" s="275"/>
      <c r="L356" s="287"/>
      <c r="M356" s="287">
        <v>1</v>
      </c>
      <c r="N356" s="289" t="s">
        <v>188</v>
      </c>
    </row>
    <row r="357" spans="1:14" ht="12" customHeight="1" thickBot="1" x14ac:dyDescent="0.25">
      <c r="A357" s="8" t="s">
        <v>33</v>
      </c>
      <c r="B357" s="9" t="str">
        <f t="shared" si="24"/>
        <v>299</v>
      </c>
      <c r="C357" s="102" t="s">
        <v>99</v>
      </c>
      <c r="D357" s="103" t="s">
        <v>88</v>
      </c>
      <c r="E357" s="173" t="str">
        <f t="shared" si="25"/>
        <v>299</v>
      </c>
      <c r="F357" s="212" t="str">
        <f t="shared" si="22"/>
        <v>ΠΕΛΛΑ</v>
      </c>
      <c r="G357" s="134" t="str">
        <f t="shared" si="23"/>
        <v>299Α</v>
      </c>
      <c r="H357" s="213" t="s">
        <v>6</v>
      </c>
      <c r="I357" s="214" t="s">
        <v>9</v>
      </c>
      <c r="J357" s="277">
        <v>8</v>
      </c>
      <c r="K357" s="278"/>
      <c r="L357" s="279">
        <v>1</v>
      </c>
      <c r="M357" s="279"/>
      <c r="N357" s="280" t="s">
        <v>188</v>
      </c>
    </row>
    <row r="358" spans="1:14" ht="12" customHeight="1" thickTop="1" x14ac:dyDescent="0.2">
      <c r="A358" s="10" t="s">
        <v>103</v>
      </c>
      <c r="B358" s="11">
        <f>LEFT(A358,3)+299</f>
        <v>301</v>
      </c>
      <c r="C358" s="102" t="s">
        <v>99</v>
      </c>
      <c r="D358" s="195" t="s">
        <v>89</v>
      </c>
      <c r="E358" s="420">
        <f t="shared" si="25"/>
        <v>301</v>
      </c>
      <c r="F358" s="143" t="str">
        <f t="shared" si="22"/>
        <v>ΕΙΔΙΚΟ ΕΞΕΤΑΣΤΙΚΟ ΚΕΝΤΡΟ ΘΕΣ/ΝΙΚΗΣ</v>
      </c>
      <c r="G358" s="144" t="s">
        <v>108</v>
      </c>
      <c r="H358" s="145" t="s">
        <v>3</v>
      </c>
      <c r="I358" s="146" t="s">
        <v>8</v>
      </c>
      <c r="J358" s="253">
        <v>1</v>
      </c>
      <c r="K358" s="254"/>
      <c r="L358" s="255"/>
      <c r="M358" s="255">
        <v>1</v>
      </c>
      <c r="N358" s="256" t="s">
        <v>189</v>
      </c>
    </row>
    <row r="359" spans="1:14" ht="12" customHeight="1" x14ac:dyDescent="0.2">
      <c r="A359" s="5" t="s">
        <v>103</v>
      </c>
      <c r="B359" s="6">
        <f t="shared" ref="B359:B372" si="26">LEFT(A359,3)+299</f>
        <v>301</v>
      </c>
      <c r="C359" s="102" t="s">
        <v>99</v>
      </c>
      <c r="D359" s="103" t="s">
        <v>89</v>
      </c>
      <c r="E359" s="132">
        <f t="shared" si="25"/>
        <v>301</v>
      </c>
      <c r="F359" s="105" t="str">
        <f t="shared" si="22"/>
        <v>ΕΙΔΙΚΟ ΕΞΕΤΑΣΤΙΚΟ ΚΕΝΤΡΟ ΘΕΣ/ΝΙΚΗΣ</v>
      </c>
      <c r="G359" s="116" t="s">
        <v>108</v>
      </c>
      <c r="H359" s="107" t="s">
        <v>3</v>
      </c>
      <c r="I359" s="108" t="s">
        <v>9</v>
      </c>
      <c r="J359" s="265">
        <v>4</v>
      </c>
      <c r="K359" s="258"/>
      <c r="L359" s="267">
        <v>1</v>
      </c>
      <c r="M359" s="267"/>
      <c r="N359" s="268" t="s">
        <v>189</v>
      </c>
    </row>
    <row r="360" spans="1:14" ht="12" customHeight="1" x14ac:dyDescent="0.2">
      <c r="A360" s="5" t="s">
        <v>103</v>
      </c>
      <c r="B360" s="6">
        <f t="shared" si="26"/>
        <v>301</v>
      </c>
      <c r="C360" s="102" t="s">
        <v>99</v>
      </c>
      <c r="D360" s="103" t="s">
        <v>89</v>
      </c>
      <c r="E360" s="132">
        <f t="shared" si="25"/>
        <v>301</v>
      </c>
      <c r="F360" s="115" t="str">
        <f t="shared" si="22"/>
        <v>ΕΙΔΙΚΟ ΕΞΕΤΑΣΤΙΚΟ ΚΕΝΤΡΟ ΘΕΣ/ΝΙΚΗΣ</v>
      </c>
      <c r="G360" s="116" t="s">
        <v>108</v>
      </c>
      <c r="H360" s="117" t="s">
        <v>3</v>
      </c>
      <c r="I360" s="119" t="s">
        <v>10</v>
      </c>
      <c r="J360" s="257">
        <v>2</v>
      </c>
      <c r="K360" s="258"/>
      <c r="L360" s="260"/>
      <c r="M360" s="260">
        <v>1</v>
      </c>
      <c r="N360" s="261" t="s">
        <v>189</v>
      </c>
    </row>
    <row r="361" spans="1:14" ht="12" customHeight="1" x14ac:dyDescent="0.2">
      <c r="A361" s="5" t="s">
        <v>103</v>
      </c>
      <c r="B361" s="6">
        <f t="shared" si="26"/>
        <v>301</v>
      </c>
      <c r="C361" s="102" t="s">
        <v>99</v>
      </c>
      <c r="D361" s="103" t="s">
        <v>89</v>
      </c>
      <c r="E361" s="132">
        <f t="shared" si="25"/>
        <v>301</v>
      </c>
      <c r="F361" s="115" t="str">
        <f t="shared" si="22"/>
        <v>ΕΙΔΙΚΟ ΕΞΕΤΑΣΤΙΚΟ ΚΕΝΤΡΟ ΘΕΣ/ΝΙΚΗΣ</v>
      </c>
      <c r="G361" s="116" t="s">
        <v>108</v>
      </c>
      <c r="H361" s="117" t="s">
        <v>4</v>
      </c>
      <c r="I361" s="119" t="s">
        <v>8</v>
      </c>
      <c r="J361" s="257">
        <v>3</v>
      </c>
      <c r="K361" s="258"/>
      <c r="L361" s="260"/>
      <c r="M361" s="260">
        <v>1</v>
      </c>
      <c r="N361" s="261" t="s">
        <v>189</v>
      </c>
    </row>
    <row r="362" spans="1:14" ht="12" customHeight="1" x14ac:dyDescent="0.2">
      <c r="A362" s="5" t="s">
        <v>103</v>
      </c>
      <c r="B362" s="6">
        <f t="shared" si="26"/>
        <v>301</v>
      </c>
      <c r="C362" s="102" t="s">
        <v>99</v>
      </c>
      <c r="D362" s="103" t="s">
        <v>89</v>
      </c>
      <c r="E362" s="132">
        <f t="shared" si="25"/>
        <v>301</v>
      </c>
      <c r="F362" s="115" t="str">
        <f t="shared" si="22"/>
        <v>ΕΙΔΙΚΟ ΕΞΕΤΑΣΤΙΚΟ ΚΕΝΤΡΟ ΘΕΣ/ΝΙΚΗΣ</v>
      </c>
      <c r="G362" s="116" t="s">
        <v>108</v>
      </c>
      <c r="H362" s="117" t="s">
        <v>4</v>
      </c>
      <c r="I362" s="119" t="s">
        <v>9</v>
      </c>
      <c r="J362" s="257">
        <v>6</v>
      </c>
      <c r="K362" s="258"/>
      <c r="L362" s="260">
        <v>1</v>
      </c>
      <c r="M362" s="260"/>
      <c r="N362" s="261" t="s">
        <v>189</v>
      </c>
    </row>
    <row r="363" spans="1:14" ht="12" customHeight="1" x14ac:dyDescent="0.2">
      <c r="A363" s="5" t="s">
        <v>103</v>
      </c>
      <c r="B363" s="6">
        <f t="shared" si="26"/>
        <v>301</v>
      </c>
      <c r="C363" s="102" t="s">
        <v>99</v>
      </c>
      <c r="D363" s="103" t="s">
        <v>89</v>
      </c>
      <c r="E363" s="132">
        <f t="shared" si="25"/>
        <v>301</v>
      </c>
      <c r="F363" s="115" t="str">
        <f t="shared" si="22"/>
        <v>ΕΙΔΙΚΟ ΕΞΕΤΑΣΤΙΚΟ ΚΕΝΤΡΟ ΘΕΣ/ΝΙΚΗΣ</v>
      </c>
      <c r="G363" s="116" t="s">
        <v>108</v>
      </c>
      <c r="H363" s="117" t="s">
        <v>4</v>
      </c>
      <c r="I363" s="119" t="s">
        <v>10</v>
      </c>
      <c r="J363" s="257">
        <v>1</v>
      </c>
      <c r="K363" s="258"/>
      <c r="L363" s="260"/>
      <c r="M363" s="260">
        <v>1</v>
      </c>
      <c r="N363" s="269" t="s">
        <v>189</v>
      </c>
    </row>
    <row r="364" spans="1:14" ht="12" customHeight="1" x14ac:dyDescent="0.2">
      <c r="A364" s="5" t="s">
        <v>103</v>
      </c>
      <c r="B364" s="6">
        <f t="shared" si="26"/>
        <v>301</v>
      </c>
      <c r="C364" s="102" t="s">
        <v>99</v>
      </c>
      <c r="D364" s="103" t="s">
        <v>89</v>
      </c>
      <c r="E364" s="132">
        <f t="shared" si="25"/>
        <v>301</v>
      </c>
      <c r="F364" s="115" t="str">
        <f t="shared" si="22"/>
        <v>ΕΙΔΙΚΟ ΕΞΕΤΑΣΤΙΚΟ ΚΕΝΤΡΟ ΘΕΣ/ΝΙΚΗΣ</v>
      </c>
      <c r="G364" s="116" t="s">
        <v>108</v>
      </c>
      <c r="H364" s="117" t="s">
        <v>5</v>
      </c>
      <c r="I364" s="119" t="s">
        <v>8</v>
      </c>
      <c r="J364" s="257">
        <v>8</v>
      </c>
      <c r="K364" s="258">
        <f>SUM(J358:J372)</f>
        <v>38</v>
      </c>
      <c r="L364" s="260"/>
      <c r="M364" s="112">
        <v>1</v>
      </c>
      <c r="N364" s="261" t="s">
        <v>189</v>
      </c>
    </row>
    <row r="365" spans="1:14" ht="12" customHeight="1" x14ac:dyDescent="0.2">
      <c r="A365" s="5" t="s">
        <v>103</v>
      </c>
      <c r="B365" s="6">
        <f t="shared" si="26"/>
        <v>301</v>
      </c>
      <c r="C365" s="102" t="s">
        <v>99</v>
      </c>
      <c r="D365" s="103" t="s">
        <v>89</v>
      </c>
      <c r="E365" s="132">
        <f t="shared" si="25"/>
        <v>301</v>
      </c>
      <c r="F365" s="115" t="str">
        <f t="shared" si="22"/>
        <v>ΕΙΔΙΚΟ ΕΞΕΤΑΣΤΙΚΟ ΚΕΝΤΡΟ ΘΕΣ/ΝΙΚΗΣ</v>
      </c>
      <c r="G365" s="116" t="s">
        <v>108</v>
      </c>
      <c r="H365" s="117" t="s">
        <v>5</v>
      </c>
      <c r="I365" s="119" t="s">
        <v>9</v>
      </c>
      <c r="J365" s="397">
        <f>3+1</f>
        <v>4</v>
      </c>
      <c r="K365" s="258"/>
      <c r="L365" s="260">
        <v>1</v>
      </c>
      <c r="M365" s="260"/>
      <c r="N365" s="261" t="s">
        <v>189</v>
      </c>
    </row>
    <row r="366" spans="1:14" ht="12" customHeight="1" x14ac:dyDescent="0.2">
      <c r="A366" s="5" t="s">
        <v>103</v>
      </c>
      <c r="B366" s="6">
        <f t="shared" si="26"/>
        <v>301</v>
      </c>
      <c r="C366" s="102" t="s">
        <v>99</v>
      </c>
      <c r="D366" s="103" t="s">
        <v>89</v>
      </c>
      <c r="E366" s="132">
        <f t="shared" si="25"/>
        <v>301</v>
      </c>
      <c r="F366" s="115" t="str">
        <f t="shared" si="22"/>
        <v>ΕΙΔΙΚΟ ΕΞΕΤΑΣΤΙΚΟ ΚΕΝΤΡΟ ΘΕΣ/ΝΙΚΗΣ</v>
      </c>
      <c r="G366" s="116" t="s">
        <v>108</v>
      </c>
      <c r="H366" s="117" t="s">
        <v>5</v>
      </c>
      <c r="I366" s="119" t="s">
        <v>10</v>
      </c>
      <c r="J366" s="257">
        <v>0</v>
      </c>
      <c r="K366" s="258"/>
      <c r="L366" s="260"/>
      <c r="M366" s="112"/>
      <c r="N366" s="261" t="s">
        <v>189</v>
      </c>
    </row>
    <row r="367" spans="1:14" ht="12" customHeight="1" x14ac:dyDescent="0.2">
      <c r="A367" s="5" t="s">
        <v>103</v>
      </c>
      <c r="B367" s="6">
        <f t="shared" si="26"/>
        <v>301</v>
      </c>
      <c r="C367" s="102" t="s">
        <v>99</v>
      </c>
      <c r="D367" s="103" t="s">
        <v>89</v>
      </c>
      <c r="E367" s="132">
        <f t="shared" si="25"/>
        <v>301</v>
      </c>
      <c r="F367" s="115" t="str">
        <f t="shared" si="22"/>
        <v>ΕΙΔΙΚΟ ΕΞΕΤΑΣΤΙΚΟ ΚΕΝΤΡΟ ΘΕΣ/ΝΙΚΗΣ</v>
      </c>
      <c r="G367" s="116" t="s">
        <v>108</v>
      </c>
      <c r="H367" s="117" t="s">
        <v>7</v>
      </c>
      <c r="I367" s="119" t="s">
        <v>8</v>
      </c>
      <c r="J367" s="257">
        <v>0</v>
      </c>
      <c r="K367" s="258"/>
      <c r="L367" s="260"/>
      <c r="M367" s="112">
        <v>0</v>
      </c>
      <c r="N367" s="261" t="s">
        <v>189</v>
      </c>
    </row>
    <row r="368" spans="1:14" ht="12" customHeight="1" x14ac:dyDescent="0.2">
      <c r="A368" s="5" t="s">
        <v>103</v>
      </c>
      <c r="B368" s="6">
        <f t="shared" si="26"/>
        <v>301</v>
      </c>
      <c r="C368" s="102" t="s">
        <v>99</v>
      </c>
      <c r="D368" s="103" t="s">
        <v>89</v>
      </c>
      <c r="E368" s="132">
        <f t="shared" si="25"/>
        <v>301</v>
      </c>
      <c r="F368" s="115" t="str">
        <f t="shared" si="22"/>
        <v>ΕΙΔΙΚΟ ΕΞΕΤΑΣΤΙΚΟ ΚΕΝΤΡΟ ΘΕΣ/ΝΙΚΗΣ</v>
      </c>
      <c r="G368" s="116" t="s">
        <v>108</v>
      </c>
      <c r="H368" s="117" t="s">
        <v>7</v>
      </c>
      <c r="I368" s="119" t="s">
        <v>9</v>
      </c>
      <c r="J368" s="257">
        <v>6</v>
      </c>
      <c r="K368" s="258"/>
      <c r="L368" s="260">
        <v>1</v>
      </c>
      <c r="M368" s="260"/>
      <c r="N368" s="261" t="s">
        <v>189</v>
      </c>
    </row>
    <row r="369" spans="1:14" ht="12" customHeight="1" x14ac:dyDescent="0.2">
      <c r="A369" s="5" t="s">
        <v>103</v>
      </c>
      <c r="B369" s="6">
        <f t="shared" si="26"/>
        <v>301</v>
      </c>
      <c r="C369" s="102" t="s">
        <v>99</v>
      </c>
      <c r="D369" s="103" t="s">
        <v>89</v>
      </c>
      <c r="E369" s="132">
        <f t="shared" si="25"/>
        <v>301</v>
      </c>
      <c r="F369" s="115" t="str">
        <f t="shared" si="22"/>
        <v>ΕΙΔΙΚΟ ΕΞΕΤΑΣΤΙΚΟ ΚΕΝΤΡΟ ΘΕΣ/ΝΙΚΗΣ</v>
      </c>
      <c r="G369" s="116" t="s">
        <v>108</v>
      </c>
      <c r="H369" s="117" t="s">
        <v>7</v>
      </c>
      <c r="I369" s="119" t="s">
        <v>10</v>
      </c>
      <c r="J369" s="257">
        <v>0</v>
      </c>
      <c r="K369" s="258"/>
      <c r="L369" s="260"/>
      <c r="M369" s="112">
        <v>0</v>
      </c>
      <c r="N369" s="261" t="s">
        <v>189</v>
      </c>
    </row>
    <row r="370" spans="1:14" ht="12" customHeight="1" x14ac:dyDescent="0.2">
      <c r="A370" s="5" t="s">
        <v>103</v>
      </c>
      <c r="B370" s="6">
        <f t="shared" si="26"/>
        <v>301</v>
      </c>
      <c r="C370" s="102" t="s">
        <v>99</v>
      </c>
      <c r="D370" s="103" t="s">
        <v>89</v>
      </c>
      <c r="E370" s="132">
        <f t="shared" si="25"/>
        <v>301</v>
      </c>
      <c r="F370" s="115" t="str">
        <f t="shared" si="22"/>
        <v>ΕΙΔΙΚΟ ΕΞΕΤΑΣΤΙΚΟ ΚΕΝΤΡΟ ΘΕΣ/ΝΙΚΗΣ</v>
      </c>
      <c r="G370" s="116" t="s">
        <v>108</v>
      </c>
      <c r="H370" s="117" t="s">
        <v>6</v>
      </c>
      <c r="I370" s="119" t="s">
        <v>8</v>
      </c>
      <c r="J370" s="274">
        <v>0</v>
      </c>
      <c r="K370" s="275"/>
      <c r="L370" s="276"/>
      <c r="M370" s="276">
        <v>0</v>
      </c>
      <c r="N370" s="261" t="s">
        <v>189</v>
      </c>
    </row>
    <row r="371" spans="1:14" ht="12" customHeight="1" x14ac:dyDescent="0.2">
      <c r="A371" s="5" t="s">
        <v>103</v>
      </c>
      <c r="B371" s="6">
        <f t="shared" si="26"/>
        <v>301</v>
      </c>
      <c r="C371" s="102" t="s">
        <v>99</v>
      </c>
      <c r="D371" s="103" t="s">
        <v>89</v>
      </c>
      <c r="E371" s="132">
        <f t="shared" si="25"/>
        <v>301</v>
      </c>
      <c r="F371" s="115" t="str">
        <f t="shared" si="22"/>
        <v>ΕΙΔΙΚΟ ΕΞΕΤΑΣΤΙΚΟ ΚΕΝΤΡΟ ΘΕΣ/ΝΙΚΗΣ</v>
      </c>
      <c r="G371" s="116" t="s">
        <v>108</v>
      </c>
      <c r="H371" s="117" t="s">
        <v>6</v>
      </c>
      <c r="I371" s="119" t="s">
        <v>9</v>
      </c>
      <c r="J371" s="274">
        <v>3</v>
      </c>
      <c r="K371" s="275"/>
      <c r="L371" s="276">
        <v>1</v>
      </c>
      <c r="M371" s="276"/>
      <c r="N371" s="261" t="s">
        <v>189</v>
      </c>
    </row>
    <row r="372" spans="1:14" ht="12" customHeight="1" thickBot="1" x14ac:dyDescent="0.25">
      <c r="A372" s="8" t="s">
        <v>103</v>
      </c>
      <c r="B372" s="9">
        <f t="shared" si="26"/>
        <v>301</v>
      </c>
      <c r="C372" s="102" t="s">
        <v>99</v>
      </c>
      <c r="D372" s="127" t="s">
        <v>89</v>
      </c>
      <c r="E372" s="132">
        <f t="shared" si="25"/>
        <v>301</v>
      </c>
      <c r="F372" s="133" t="str">
        <f t="shared" si="22"/>
        <v>ΕΙΔΙΚΟ ΕΞΕΤΑΣΤΙΚΟ ΚΕΝΤΡΟ ΘΕΣ/ΝΙΚΗΣ</v>
      </c>
      <c r="G372" s="134" t="s">
        <v>108</v>
      </c>
      <c r="H372" s="135" t="s">
        <v>6</v>
      </c>
      <c r="I372" s="136" t="s">
        <v>10</v>
      </c>
      <c r="J372" s="286">
        <v>0</v>
      </c>
      <c r="K372" s="308"/>
      <c r="L372" s="287"/>
      <c r="M372" s="287">
        <v>0</v>
      </c>
      <c r="N372" s="289" t="s">
        <v>189</v>
      </c>
    </row>
    <row r="373" spans="1:14" ht="12" customHeight="1" x14ac:dyDescent="0.2">
      <c r="A373" s="5" t="s">
        <v>34</v>
      </c>
      <c r="B373" s="6" t="str">
        <f t="shared" ref="B373:B388" si="27">LEFT(A373,3)</f>
        <v>301</v>
      </c>
      <c r="C373" s="102" t="s">
        <v>99</v>
      </c>
      <c r="D373" s="103" t="s">
        <v>89</v>
      </c>
      <c r="E373" s="228" t="str">
        <f t="shared" si="25"/>
        <v>301</v>
      </c>
      <c r="F373" s="421" t="str">
        <f t="shared" si="22"/>
        <v>ΑΝΑΤ. ΘΕΣΣΑΛΟΝΙΚΗ</v>
      </c>
      <c r="G373" s="229" t="s">
        <v>163</v>
      </c>
      <c r="H373" s="422" t="s">
        <v>7</v>
      </c>
      <c r="I373" s="423" t="s">
        <v>164</v>
      </c>
      <c r="J373" s="424">
        <v>111</v>
      </c>
      <c r="K373" s="266"/>
      <c r="L373" s="425">
        <v>6</v>
      </c>
      <c r="M373" s="426"/>
      <c r="N373" s="427" t="s">
        <v>190</v>
      </c>
    </row>
    <row r="374" spans="1:14" ht="12" customHeight="1" x14ac:dyDescent="0.2">
      <c r="A374" s="5" t="s">
        <v>34</v>
      </c>
      <c r="B374" s="6" t="str">
        <f t="shared" si="27"/>
        <v>301</v>
      </c>
      <c r="C374" s="102" t="s">
        <v>99</v>
      </c>
      <c r="D374" s="103" t="s">
        <v>89</v>
      </c>
      <c r="E374" s="151" t="str">
        <f t="shared" si="25"/>
        <v>301</v>
      </c>
      <c r="F374" s="115" t="str">
        <f t="shared" si="22"/>
        <v>ΑΝΑΤ. ΘΕΣΣΑΛΟΝΙΚΗ</v>
      </c>
      <c r="G374" s="116" t="s">
        <v>163</v>
      </c>
      <c r="H374" s="117" t="s">
        <v>7</v>
      </c>
      <c r="I374" s="119" t="s">
        <v>8</v>
      </c>
      <c r="J374" s="257">
        <v>10</v>
      </c>
      <c r="K374" s="258">
        <f>SUM(J373:J375)</f>
        <v>194</v>
      </c>
      <c r="L374" s="260"/>
      <c r="M374" s="260">
        <v>1</v>
      </c>
      <c r="N374" s="269" t="s">
        <v>190</v>
      </c>
    </row>
    <row r="375" spans="1:14" ht="12" customHeight="1" thickBot="1" x14ac:dyDescent="0.25">
      <c r="A375" s="5" t="s">
        <v>34</v>
      </c>
      <c r="B375" s="6" t="str">
        <f t="shared" si="27"/>
        <v>301</v>
      </c>
      <c r="C375" s="102" t="s">
        <v>99</v>
      </c>
      <c r="D375" s="103" t="s">
        <v>89</v>
      </c>
      <c r="E375" s="151" t="str">
        <f t="shared" si="25"/>
        <v>301</v>
      </c>
      <c r="F375" s="115" t="str">
        <f t="shared" si="22"/>
        <v>ΑΝΑΤ. ΘΕΣΣΑΛΟΝΙΚΗ</v>
      </c>
      <c r="G375" s="116" t="s">
        <v>163</v>
      </c>
      <c r="H375" s="117" t="s">
        <v>7</v>
      </c>
      <c r="I375" s="119" t="s">
        <v>10</v>
      </c>
      <c r="J375" s="257">
        <v>73</v>
      </c>
      <c r="K375" s="316"/>
      <c r="L375" s="260"/>
      <c r="M375" s="260">
        <v>5</v>
      </c>
      <c r="N375" s="261" t="s">
        <v>190</v>
      </c>
    </row>
    <row r="376" spans="1:14" ht="12" customHeight="1" thickBot="1" x14ac:dyDescent="0.25">
      <c r="A376" s="5" t="s">
        <v>34</v>
      </c>
      <c r="B376" s="6" t="str">
        <f t="shared" si="27"/>
        <v>301</v>
      </c>
      <c r="C376" s="172" t="s">
        <v>99</v>
      </c>
      <c r="D376" s="103" t="s">
        <v>89</v>
      </c>
      <c r="E376" s="179" t="str">
        <f t="shared" si="25"/>
        <v>301</v>
      </c>
      <c r="F376" s="180" t="str">
        <f t="shared" si="22"/>
        <v>ΑΝΑΤ. ΘΕΣΣΑΛΟΝΙΚΗ</v>
      </c>
      <c r="G376" s="181" t="s">
        <v>141</v>
      </c>
      <c r="H376" s="182" t="s">
        <v>7</v>
      </c>
      <c r="I376" s="183" t="s">
        <v>165</v>
      </c>
      <c r="J376" s="310">
        <f>213-J373</f>
        <v>102</v>
      </c>
      <c r="K376" s="266"/>
      <c r="L376" s="311">
        <v>7</v>
      </c>
      <c r="M376" s="311"/>
      <c r="N376" s="313" t="s">
        <v>191</v>
      </c>
    </row>
    <row r="377" spans="1:14" ht="12" customHeight="1" thickTop="1" x14ac:dyDescent="0.2">
      <c r="A377" s="10" t="s">
        <v>34</v>
      </c>
      <c r="B377" s="11" t="str">
        <f t="shared" si="27"/>
        <v>301</v>
      </c>
      <c r="C377" s="102" t="s">
        <v>99</v>
      </c>
      <c r="D377" s="103" t="s">
        <v>89</v>
      </c>
      <c r="E377" s="151" t="str">
        <f t="shared" si="25"/>
        <v>301</v>
      </c>
      <c r="F377" s="115" t="str">
        <f t="shared" si="22"/>
        <v>ΑΝΑΤ. ΘΕΣΣΑΛΟΝΙΚΗ</v>
      </c>
      <c r="G377" s="116" t="s">
        <v>141</v>
      </c>
      <c r="H377" s="117" t="s">
        <v>3</v>
      </c>
      <c r="I377" s="119" t="s">
        <v>8</v>
      </c>
      <c r="J377" s="257">
        <v>11</v>
      </c>
      <c r="K377" s="258">
        <f>SUM(J376:J379)</f>
        <v>175</v>
      </c>
      <c r="L377" s="260"/>
      <c r="M377" s="314">
        <v>1</v>
      </c>
      <c r="N377" s="269" t="s">
        <v>191</v>
      </c>
    </row>
    <row r="378" spans="1:14" ht="12" customHeight="1" x14ac:dyDescent="0.2">
      <c r="A378" s="5" t="s">
        <v>34</v>
      </c>
      <c r="B378" s="6" t="str">
        <f t="shared" si="27"/>
        <v>301</v>
      </c>
      <c r="C378" s="102" t="s">
        <v>99</v>
      </c>
      <c r="D378" s="103" t="s">
        <v>89</v>
      </c>
      <c r="E378" s="151" t="str">
        <f t="shared" si="25"/>
        <v>301</v>
      </c>
      <c r="F378" s="115" t="str">
        <f t="shared" si="22"/>
        <v>ΑΝΑΤ. ΘΕΣΣΑΛΟΝΙΚΗ</v>
      </c>
      <c r="G378" s="116" t="s">
        <v>141</v>
      </c>
      <c r="H378" s="117" t="s">
        <v>3</v>
      </c>
      <c r="I378" s="119" t="s">
        <v>9</v>
      </c>
      <c r="J378" s="257">
        <v>32</v>
      </c>
      <c r="K378" s="258"/>
      <c r="L378" s="260">
        <v>3</v>
      </c>
      <c r="M378" s="260"/>
      <c r="N378" s="261" t="s">
        <v>191</v>
      </c>
    </row>
    <row r="379" spans="1:14" ht="12" customHeight="1" thickBot="1" x14ac:dyDescent="0.25">
      <c r="A379" s="5" t="s">
        <v>34</v>
      </c>
      <c r="B379" s="6" t="str">
        <f t="shared" si="27"/>
        <v>301</v>
      </c>
      <c r="C379" s="102" t="s">
        <v>99</v>
      </c>
      <c r="D379" s="103" t="s">
        <v>89</v>
      </c>
      <c r="E379" s="173" t="str">
        <f t="shared" si="25"/>
        <v>301</v>
      </c>
      <c r="F379" s="133" t="str">
        <f t="shared" si="22"/>
        <v>ΑΝΑΤ. ΘΕΣΣΑΛΟΝΙΚΗ</v>
      </c>
      <c r="G379" s="134" t="s">
        <v>141</v>
      </c>
      <c r="H379" s="135" t="s">
        <v>3</v>
      </c>
      <c r="I379" s="136" t="s">
        <v>10</v>
      </c>
      <c r="J379" s="315">
        <v>30</v>
      </c>
      <c r="K379" s="316"/>
      <c r="L379" s="298"/>
      <c r="M379" s="428">
        <v>2</v>
      </c>
      <c r="N379" s="289" t="s">
        <v>191</v>
      </c>
    </row>
    <row r="380" spans="1:14" ht="12" customHeight="1" x14ac:dyDescent="0.2">
      <c r="A380" s="5" t="s">
        <v>34</v>
      </c>
      <c r="B380" s="6" t="str">
        <f t="shared" si="27"/>
        <v>301</v>
      </c>
      <c r="C380" s="102" t="s">
        <v>99</v>
      </c>
      <c r="D380" s="103" t="s">
        <v>89</v>
      </c>
      <c r="E380" s="179" t="str">
        <f t="shared" si="25"/>
        <v>301</v>
      </c>
      <c r="F380" s="180" t="str">
        <f t="shared" si="22"/>
        <v>ΑΝΑΤ. ΘΕΣΣΑΛΟΝΙΚΗ</v>
      </c>
      <c r="G380" s="181" t="s">
        <v>142</v>
      </c>
      <c r="H380" s="182" t="s">
        <v>5</v>
      </c>
      <c r="I380" s="183" t="s">
        <v>8</v>
      </c>
      <c r="J380" s="310">
        <v>139</v>
      </c>
      <c r="K380" s="266">
        <f>SUM(J380:J381)</f>
        <v>160</v>
      </c>
      <c r="L380" s="311"/>
      <c r="M380" s="429">
        <v>8</v>
      </c>
      <c r="N380" s="430" t="s">
        <v>192</v>
      </c>
    </row>
    <row r="381" spans="1:14" ht="12" customHeight="1" thickBot="1" x14ac:dyDescent="0.25">
      <c r="A381" s="5" t="s">
        <v>34</v>
      </c>
      <c r="B381" s="6" t="str">
        <f t="shared" si="27"/>
        <v>301</v>
      </c>
      <c r="C381" s="102" t="s">
        <v>99</v>
      </c>
      <c r="D381" s="103" t="s">
        <v>89</v>
      </c>
      <c r="E381" s="156" t="str">
        <f t="shared" si="25"/>
        <v>301</v>
      </c>
      <c r="F381" s="157" t="str">
        <f t="shared" si="22"/>
        <v>ΑΝΑΤ. ΘΕΣΣΑΛΟΝΙΚΗ</v>
      </c>
      <c r="G381" s="158" t="s">
        <v>142</v>
      </c>
      <c r="H381" s="159" t="s">
        <v>5</v>
      </c>
      <c r="I381" s="160" t="s">
        <v>10</v>
      </c>
      <c r="J381" s="431">
        <v>21</v>
      </c>
      <c r="K381" s="316"/>
      <c r="L381" s="432"/>
      <c r="M381" s="432">
        <v>2</v>
      </c>
      <c r="N381" s="433" t="s">
        <v>192</v>
      </c>
    </row>
    <row r="382" spans="1:14" ht="12" customHeight="1" x14ac:dyDescent="0.2">
      <c r="A382" s="5" t="s">
        <v>34</v>
      </c>
      <c r="B382" s="6" t="str">
        <f t="shared" si="27"/>
        <v>301</v>
      </c>
      <c r="C382" s="102" t="s">
        <v>99</v>
      </c>
      <c r="D382" s="103" t="s">
        <v>89</v>
      </c>
      <c r="E382" s="200" t="str">
        <f t="shared" si="25"/>
        <v>301</v>
      </c>
      <c r="F382" s="105" t="str">
        <f t="shared" si="22"/>
        <v>ΑΝΑΤ. ΘΕΣΣΑΛΟΝΙΚΗ</v>
      </c>
      <c r="G382" s="106" t="s">
        <v>140</v>
      </c>
      <c r="H382" s="107" t="s">
        <v>4</v>
      </c>
      <c r="I382" s="108" t="s">
        <v>8</v>
      </c>
      <c r="J382" s="395">
        <f>77+1</f>
        <v>78</v>
      </c>
      <c r="K382" s="258">
        <f>SUM(J382:J383)</f>
        <v>178</v>
      </c>
      <c r="L382" s="267"/>
      <c r="M382" s="267">
        <v>5</v>
      </c>
      <c r="N382" s="434" t="s">
        <v>193</v>
      </c>
    </row>
    <row r="383" spans="1:14" ht="12" customHeight="1" thickBot="1" x14ac:dyDescent="0.25">
      <c r="A383" s="5" t="s">
        <v>34</v>
      </c>
      <c r="B383" s="6" t="str">
        <f>LEFT(A383,3)</f>
        <v>301</v>
      </c>
      <c r="C383" s="102" t="s">
        <v>99</v>
      </c>
      <c r="D383" s="103" t="s">
        <v>89</v>
      </c>
      <c r="E383" s="173" t="str">
        <f>B383</f>
        <v>301</v>
      </c>
      <c r="F383" s="133" t="str">
        <f t="shared" si="22"/>
        <v>ΑΝΑΤ. ΘΕΣΣΑΛΟΝΙΚΗ</v>
      </c>
      <c r="G383" s="134" t="s">
        <v>140</v>
      </c>
      <c r="H383" s="135" t="s">
        <v>5</v>
      </c>
      <c r="I383" s="136" t="s">
        <v>9</v>
      </c>
      <c r="J383" s="435">
        <f>102-1-1</f>
        <v>100</v>
      </c>
      <c r="K383" s="316"/>
      <c r="L383" s="436">
        <v>8</v>
      </c>
      <c r="M383" s="298"/>
      <c r="N383" s="289" t="s">
        <v>193</v>
      </c>
    </row>
    <row r="384" spans="1:14" ht="12" customHeight="1" x14ac:dyDescent="0.2">
      <c r="A384" s="5" t="s">
        <v>34</v>
      </c>
      <c r="B384" s="6" t="str">
        <f>LEFT(A384,3)</f>
        <v>301</v>
      </c>
      <c r="C384" s="102" t="s">
        <v>99</v>
      </c>
      <c r="D384" s="103" t="s">
        <v>89</v>
      </c>
      <c r="E384" s="179" t="str">
        <f>B384</f>
        <v>301</v>
      </c>
      <c r="F384" s="180" t="str">
        <f t="shared" si="22"/>
        <v>ΑΝΑΤ. ΘΕΣΣΑΛΟΝΙΚΗ</v>
      </c>
      <c r="G384" s="181" t="s">
        <v>139</v>
      </c>
      <c r="H384" s="182" t="s">
        <v>4</v>
      </c>
      <c r="I384" s="183" t="s">
        <v>9</v>
      </c>
      <c r="J384" s="460">
        <f>119+1</f>
        <v>120</v>
      </c>
      <c r="K384" s="266">
        <f>SUM(J384:J385)</f>
        <v>189</v>
      </c>
      <c r="L384" s="311">
        <v>8</v>
      </c>
      <c r="M384" s="311"/>
      <c r="N384" s="430" t="s">
        <v>194</v>
      </c>
    </row>
    <row r="385" spans="1:14" ht="12" customHeight="1" thickBot="1" x14ac:dyDescent="0.25">
      <c r="A385" s="5" t="s">
        <v>34</v>
      </c>
      <c r="B385" s="6" t="str">
        <f t="shared" si="27"/>
        <v>301</v>
      </c>
      <c r="C385" s="102" t="s">
        <v>99</v>
      </c>
      <c r="D385" s="103" t="s">
        <v>89</v>
      </c>
      <c r="E385" s="156" t="str">
        <f t="shared" si="25"/>
        <v>301</v>
      </c>
      <c r="F385" s="157" t="str">
        <f t="shared" si="22"/>
        <v>ΑΝΑΤ. ΘΕΣΣΑΛΟΝΙΚΗ</v>
      </c>
      <c r="G385" s="158" t="s">
        <v>139</v>
      </c>
      <c r="H385" s="159" t="s">
        <v>4</v>
      </c>
      <c r="I385" s="160" t="s">
        <v>10</v>
      </c>
      <c r="J385" s="431">
        <v>69</v>
      </c>
      <c r="K385" s="316"/>
      <c r="L385" s="432"/>
      <c r="M385" s="432">
        <v>5</v>
      </c>
      <c r="N385" s="433" t="s">
        <v>194</v>
      </c>
    </row>
    <row r="386" spans="1:14" ht="11.25" customHeight="1" x14ac:dyDescent="0.2">
      <c r="A386" s="5" t="s">
        <v>34</v>
      </c>
      <c r="B386" s="6" t="str">
        <f t="shared" si="27"/>
        <v>301</v>
      </c>
      <c r="C386" s="102" t="s">
        <v>99</v>
      </c>
      <c r="D386" s="103" t="s">
        <v>89</v>
      </c>
      <c r="E386" s="200" t="str">
        <f t="shared" si="25"/>
        <v>301</v>
      </c>
      <c r="F386" s="105" t="str">
        <f t="shared" ref="F386:F449" si="28">RIGHT(A386,LEN(A386)-5)</f>
        <v>ΑΝΑΤ. ΘΕΣΣΑΛΟΝΙΚΗ</v>
      </c>
      <c r="G386" s="106" t="s">
        <v>237</v>
      </c>
      <c r="H386" s="107" t="s">
        <v>6</v>
      </c>
      <c r="I386" s="108" t="s">
        <v>8</v>
      </c>
      <c r="J386" s="437">
        <v>19</v>
      </c>
      <c r="K386" s="380"/>
      <c r="L386" s="438"/>
      <c r="M386" s="438">
        <v>2</v>
      </c>
      <c r="N386" s="268" t="s">
        <v>195</v>
      </c>
    </row>
    <row r="387" spans="1:14" ht="12" customHeight="1" x14ac:dyDescent="0.2">
      <c r="A387" s="5" t="s">
        <v>34</v>
      </c>
      <c r="B387" s="6" t="str">
        <f t="shared" si="27"/>
        <v>301</v>
      </c>
      <c r="C387" s="102" t="s">
        <v>99</v>
      </c>
      <c r="D387" s="103" t="s">
        <v>89</v>
      </c>
      <c r="E387" s="151" t="str">
        <f t="shared" si="25"/>
        <v>301</v>
      </c>
      <c r="F387" s="115" t="str">
        <f t="shared" si="28"/>
        <v>ΑΝΑΤ. ΘΕΣΣΑΛΟΝΙΚΗ</v>
      </c>
      <c r="G387" s="106" t="s">
        <v>237</v>
      </c>
      <c r="H387" s="117" t="s">
        <v>6</v>
      </c>
      <c r="I387" s="119" t="s">
        <v>9</v>
      </c>
      <c r="J387" s="274">
        <v>142</v>
      </c>
      <c r="K387" s="275">
        <f>SUM(J386:J388)</f>
        <v>243</v>
      </c>
      <c r="L387" s="276">
        <v>9</v>
      </c>
      <c r="M387" s="276"/>
      <c r="N387" s="269" t="s">
        <v>195</v>
      </c>
    </row>
    <row r="388" spans="1:14" ht="12" customHeight="1" thickBot="1" x14ac:dyDescent="0.25">
      <c r="A388" s="12" t="s">
        <v>34</v>
      </c>
      <c r="B388" s="13" t="str">
        <f t="shared" si="27"/>
        <v>301</v>
      </c>
      <c r="C388" s="230" t="s">
        <v>99</v>
      </c>
      <c r="D388" s="231" t="s">
        <v>89</v>
      </c>
      <c r="E388" s="211" t="str">
        <f t="shared" si="25"/>
        <v>301</v>
      </c>
      <c r="F388" s="212" t="str">
        <f t="shared" si="28"/>
        <v>ΑΝΑΤ. ΘΕΣΣΑΛΟΝΙΚΗ</v>
      </c>
      <c r="G388" s="439" t="s">
        <v>237</v>
      </c>
      <c r="H388" s="213" t="s">
        <v>6</v>
      </c>
      <c r="I388" s="214" t="s">
        <v>10</v>
      </c>
      <c r="J388" s="277">
        <v>82</v>
      </c>
      <c r="K388" s="278"/>
      <c r="L388" s="279"/>
      <c r="M388" s="320">
        <v>7</v>
      </c>
      <c r="N388" s="280" t="s">
        <v>195</v>
      </c>
    </row>
    <row r="389" spans="1:14" ht="12" customHeight="1" thickTop="1" x14ac:dyDescent="0.2">
      <c r="A389" s="5" t="s">
        <v>35</v>
      </c>
      <c r="B389" s="6" t="str">
        <f>LEFT(A389,3)</f>
        <v>305</v>
      </c>
      <c r="C389" s="102" t="s">
        <v>99</v>
      </c>
      <c r="D389" s="103" t="s">
        <v>90</v>
      </c>
      <c r="E389" s="200" t="str">
        <f>B389</f>
        <v>305</v>
      </c>
      <c r="F389" s="105" t="str">
        <f t="shared" si="28"/>
        <v>ΔΥΤ. ΘΕΣΣΑΛΟΝΙΚΗ</v>
      </c>
      <c r="G389" s="106" t="str">
        <f>CONCATENATE(E389,"Α")</f>
        <v>305Α</v>
      </c>
      <c r="H389" s="107" t="s">
        <v>4</v>
      </c>
      <c r="I389" s="108" t="s">
        <v>8</v>
      </c>
      <c r="J389" s="265">
        <v>41</v>
      </c>
      <c r="K389" s="258"/>
      <c r="L389" s="267"/>
      <c r="M389" s="267">
        <v>3</v>
      </c>
      <c r="N389" s="268" t="s">
        <v>198</v>
      </c>
    </row>
    <row r="390" spans="1:14" ht="12" customHeight="1" x14ac:dyDescent="0.2">
      <c r="A390" s="5" t="s">
        <v>35</v>
      </c>
      <c r="B390" s="6" t="str">
        <f>LEFT(A390,3)</f>
        <v>305</v>
      </c>
      <c r="C390" s="102" t="s">
        <v>99</v>
      </c>
      <c r="D390" s="103" t="s">
        <v>90</v>
      </c>
      <c r="E390" s="151" t="str">
        <f>B390</f>
        <v>305</v>
      </c>
      <c r="F390" s="115" t="str">
        <f t="shared" si="28"/>
        <v>ΔΥΤ. ΘΕΣΣΑΛΟΝΙΚΗ</v>
      </c>
      <c r="G390" s="116" t="str">
        <f>CONCATENATE(E390,"Α")</f>
        <v>305Α</v>
      </c>
      <c r="H390" s="117" t="s">
        <v>4</v>
      </c>
      <c r="I390" s="119" t="s">
        <v>9</v>
      </c>
      <c r="J390" s="257">
        <v>63</v>
      </c>
      <c r="K390" s="258">
        <f>SUM(J389:J391)</f>
        <v>144</v>
      </c>
      <c r="L390" s="260">
        <v>4</v>
      </c>
      <c r="M390" s="260"/>
      <c r="N390" s="269" t="s">
        <v>198</v>
      </c>
    </row>
    <row r="391" spans="1:14" ht="12" customHeight="1" thickBot="1" x14ac:dyDescent="0.25">
      <c r="A391" s="5" t="s">
        <v>35</v>
      </c>
      <c r="B391" s="6" t="str">
        <f>LEFT(A391,3)</f>
        <v>305</v>
      </c>
      <c r="C391" s="102" t="s">
        <v>99</v>
      </c>
      <c r="D391" s="103" t="s">
        <v>90</v>
      </c>
      <c r="E391" s="173" t="str">
        <f>B391</f>
        <v>305</v>
      </c>
      <c r="F391" s="133" t="str">
        <f t="shared" si="28"/>
        <v>ΔΥΤ. ΘΕΣΣΑΛΟΝΙΚΗ</v>
      </c>
      <c r="G391" s="134" t="str">
        <f>CONCATENATE(E391,"Α")</f>
        <v>305Α</v>
      </c>
      <c r="H391" s="135" t="s">
        <v>4</v>
      </c>
      <c r="I391" s="136" t="s">
        <v>10</v>
      </c>
      <c r="J391" s="315">
        <v>40</v>
      </c>
      <c r="K391" s="316"/>
      <c r="L391" s="298"/>
      <c r="M391" s="298">
        <v>3</v>
      </c>
      <c r="N391" s="289" t="s">
        <v>198</v>
      </c>
    </row>
    <row r="392" spans="1:14" ht="12" customHeight="1" thickTop="1" x14ac:dyDescent="0.2">
      <c r="A392" s="10" t="s">
        <v>35</v>
      </c>
      <c r="B392" s="11" t="str">
        <f t="shared" ref="B392:B455" si="29">LEFT(A392,3)</f>
        <v>305</v>
      </c>
      <c r="C392" s="102" t="s">
        <v>99</v>
      </c>
      <c r="D392" s="103" t="s">
        <v>90</v>
      </c>
      <c r="E392" s="179" t="str">
        <f t="shared" si="25"/>
        <v>305</v>
      </c>
      <c r="F392" s="180" t="str">
        <f t="shared" si="28"/>
        <v>ΔΥΤ. ΘΕΣΣΑΛΟΝΙΚΗ</v>
      </c>
      <c r="G392" s="181" t="s">
        <v>143</v>
      </c>
      <c r="H392" s="182" t="s">
        <v>3</v>
      </c>
      <c r="I392" s="183" t="s">
        <v>8</v>
      </c>
      <c r="J392" s="310">
        <v>3</v>
      </c>
      <c r="K392" s="266"/>
      <c r="L392" s="311"/>
      <c r="M392" s="311">
        <v>1</v>
      </c>
      <c r="N392" s="313" t="s">
        <v>199</v>
      </c>
    </row>
    <row r="393" spans="1:14" ht="12" customHeight="1" x14ac:dyDescent="0.2">
      <c r="A393" s="5" t="s">
        <v>35</v>
      </c>
      <c r="B393" s="6" t="str">
        <f t="shared" si="29"/>
        <v>305</v>
      </c>
      <c r="C393" s="102" t="s">
        <v>99</v>
      </c>
      <c r="D393" s="103" t="s">
        <v>90</v>
      </c>
      <c r="E393" s="151" t="str">
        <f t="shared" si="25"/>
        <v>305</v>
      </c>
      <c r="F393" s="115" t="str">
        <f t="shared" si="28"/>
        <v>ΔΥΤ. ΘΕΣΣΑΛΟΝΙΚΗ</v>
      </c>
      <c r="G393" s="116" t="s">
        <v>143</v>
      </c>
      <c r="H393" s="117" t="s">
        <v>3</v>
      </c>
      <c r="I393" s="119" t="s">
        <v>9</v>
      </c>
      <c r="J393" s="257">
        <v>54</v>
      </c>
      <c r="K393" s="258"/>
      <c r="L393" s="260">
        <v>4</v>
      </c>
      <c r="M393" s="260"/>
      <c r="N393" s="261" t="s">
        <v>199</v>
      </c>
    </row>
    <row r="394" spans="1:14" ht="12" customHeight="1" x14ac:dyDescent="0.2">
      <c r="A394" s="5" t="s">
        <v>35</v>
      </c>
      <c r="B394" s="6" t="str">
        <f t="shared" si="29"/>
        <v>305</v>
      </c>
      <c r="C394" s="102" t="s">
        <v>99</v>
      </c>
      <c r="D394" s="103" t="s">
        <v>90</v>
      </c>
      <c r="E394" s="151" t="str">
        <f t="shared" si="25"/>
        <v>305</v>
      </c>
      <c r="F394" s="115" t="str">
        <f t="shared" si="28"/>
        <v>ΔΥΤ. ΘΕΣΣΑΛΟΝΙΚΗ</v>
      </c>
      <c r="G394" s="116" t="s">
        <v>143</v>
      </c>
      <c r="H394" s="117" t="s">
        <v>3</v>
      </c>
      <c r="I394" s="119" t="s">
        <v>10</v>
      </c>
      <c r="J394" s="257">
        <v>32</v>
      </c>
      <c r="K394" s="258">
        <f>SUM(J392:J397)</f>
        <v>216</v>
      </c>
      <c r="L394" s="260"/>
      <c r="M394" s="260">
        <v>3</v>
      </c>
      <c r="N394" s="269" t="s">
        <v>199</v>
      </c>
    </row>
    <row r="395" spans="1:14" ht="12" customHeight="1" x14ac:dyDescent="0.2">
      <c r="A395" s="5" t="s">
        <v>35</v>
      </c>
      <c r="B395" s="6" t="str">
        <f t="shared" si="29"/>
        <v>305</v>
      </c>
      <c r="C395" s="102" t="s">
        <v>99</v>
      </c>
      <c r="D395" s="127" t="s">
        <v>90</v>
      </c>
      <c r="E395" s="151" t="str">
        <f t="shared" si="25"/>
        <v>305</v>
      </c>
      <c r="F395" s="115" t="str">
        <f t="shared" si="28"/>
        <v>ΔΥΤ. ΘΕΣΣΑΛΟΝΙΚΗ</v>
      </c>
      <c r="G395" s="116" t="s">
        <v>143</v>
      </c>
      <c r="H395" s="117" t="s">
        <v>5</v>
      </c>
      <c r="I395" s="119" t="s">
        <v>8</v>
      </c>
      <c r="J395" s="257">
        <v>46</v>
      </c>
      <c r="K395" s="258"/>
      <c r="L395" s="260"/>
      <c r="M395" s="260">
        <v>4</v>
      </c>
      <c r="N395" s="261" t="s">
        <v>199</v>
      </c>
    </row>
    <row r="396" spans="1:14" ht="12" customHeight="1" x14ac:dyDescent="0.2">
      <c r="A396" s="5" t="s">
        <v>35</v>
      </c>
      <c r="B396" s="6" t="str">
        <f t="shared" si="29"/>
        <v>305</v>
      </c>
      <c r="C396" s="102" t="s">
        <v>99</v>
      </c>
      <c r="D396" s="103" t="s">
        <v>90</v>
      </c>
      <c r="E396" s="151" t="str">
        <f t="shared" si="25"/>
        <v>305</v>
      </c>
      <c r="F396" s="115" t="str">
        <f t="shared" si="28"/>
        <v>ΔΥΤ. ΘΕΣΣΑΛΟΝΙΚΗ</v>
      </c>
      <c r="G396" s="116" t="s">
        <v>143</v>
      </c>
      <c r="H396" s="117" t="s">
        <v>5</v>
      </c>
      <c r="I396" s="119" t="s">
        <v>9</v>
      </c>
      <c r="J396" s="257">
        <v>65</v>
      </c>
      <c r="K396" s="258"/>
      <c r="L396" s="260">
        <v>5</v>
      </c>
      <c r="M396" s="260"/>
      <c r="N396" s="261" t="s">
        <v>199</v>
      </c>
    </row>
    <row r="397" spans="1:14" ht="12" customHeight="1" thickBot="1" x14ac:dyDescent="0.25">
      <c r="A397" s="5" t="s">
        <v>35</v>
      </c>
      <c r="B397" s="6" t="str">
        <f t="shared" si="29"/>
        <v>305</v>
      </c>
      <c r="C397" s="102" t="s">
        <v>99</v>
      </c>
      <c r="D397" s="103" t="s">
        <v>90</v>
      </c>
      <c r="E397" s="173" t="str">
        <f t="shared" si="25"/>
        <v>305</v>
      </c>
      <c r="F397" s="133" t="str">
        <f t="shared" si="28"/>
        <v>ΔΥΤ. ΘΕΣΣΑΛΟΝΙΚΗ</v>
      </c>
      <c r="G397" s="134" t="s">
        <v>143</v>
      </c>
      <c r="H397" s="135" t="s">
        <v>5</v>
      </c>
      <c r="I397" s="136" t="s">
        <v>10</v>
      </c>
      <c r="J397" s="315">
        <v>16</v>
      </c>
      <c r="K397" s="316"/>
      <c r="L397" s="298"/>
      <c r="M397" s="298">
        <v>1</v>
      </c>
      <c r="N397" s="289" t="s">
        <v>199</v>
      </c>
    </row>
    <row r="398" spans="1:14" ht="12" customHeight="1" x14ac:dyDescent="0.2">
      <c r="A398" s="5" t="s">
        <v>35</v>
      </c>
      <c r="B398" s="6" t="str">
        <f>LEFT(A398,3)</f>
        <v>305</v>
      </c>
      <c r="C398" s="102" t="s">
        <v>99</v>
      </c>
      <c r="D398" s="103" t="s">
        <v>90</v>
      </c>
      <c r="E398" s="179" t="str">
        <f>B398</f>
        <v>305</v>
      </c>
      <c r="F398" s="180" t="str">
        <f t="shared" si="28"/>
        <v>ΔΥΤ. ΘΕΣΣΑΛΟΝΙΚΗ</v>
      </c>
      <c r="G398" s="181" t="s">
        <v>144</v>
      </c>
      <c r="H398" s="182" t="s">
        <v>6</v>
      </c>
      <c r="I398" s="183" t="s">
        <v>8</v>
      </c>
      <c r="J398" s="440">
        <v>22</v>
      </c>
      <c r="K398" s="380"/>
      <c r="L398" s="441"/>
      <c r="M398" s="441">
        <v>2</v>
      </c>
      <c r="N398" s="313" t="s">
        <v>231</v>
      </c>
    </row>
    <row r="399" spans="1:14" ht="12" customHeight="1" x14ac:dyDescent="0.2">
      <c r="A399" s="5" t="s">
        <v>35</v>
      </c>
      <c r="B399" s="6" t="str">
        <f>LEFT(A399,3)</f>
        <v>305</v>
      </c>
      <c r="C399" s="102" t="s">
        <v>99</v>
      </c>
      <c r="D399" s="103" t="s">
        <v>90</v>
      </c>
      <c r="E399" s="151" t="str">
        <f>B399</f>
        <v>305</v>
      </c>
      <c r="F399" s="115" t="str">
        <f t="shared" si="28"/>
        <v>ΔΥΤ. ΘΕΣΣΑΛΟΝΙΚΗ</v>
      </c>
      <c r="G399" s="116" t="s">
        <v>144</v>
      </c>
      <c r="H399" s="117" t="s">
        <v>6</v>
      </c>
      <c r="I399" s="119" t="s">
        <v>9</v>
      </c>
      <c r="J399" s="274">
        <v>73</v>
      </c>
      <c r="K399" s="275">
        <f>SUM(J398:J400)</f>
        <v>138</v>
      </c>
      <c r="L399" s="276">
        <v>5</v>
      </c>
      <c r="M399" s="276"/>
      <c r="N399" s="269" t="s">
        <v>231</v>
      </c>
    </row>
    <row r="400" spans="1:14" ht="12" customHeight="1" thickBot="1" x14ac:dyDescent="0.25">
      <c r="A400" s="12" t="s">
        <v>35</v>
      </c>
      <c r="B400" s="13" t="str">
        <f>LEFT(A400,3)</f>
        <v>305</v>
      </c>
      <c r="C400" s="102" t="s">
        <v>99</v>
      </c>
      <c r="D400" s="103" t="s">
        <v>90</v>
      </c>
      <c r="E400" s="173" t="str">
        <f>B400</f>
        <v>305</v>
      </c>
      <c r="F400" s="133" t="str">
        <f t="shared" si="28"/>
        <v>ΔΥΤ. ΘΕΣΣΑΛΟΝΙΚΗ</v>
      </c>
      <c r="G400" s="134" t="s">
        <v>144</v>
      </c>
      <c r="H400" s="135" t="s">
        <v>6</v>
      </c>
      <c r="I400" s="136" t="s">
        <v>10</v>
      </c>
      <c r="J400" s="286">
        <v>43</v>
      </c>
      <c r="K400" s="308"/>
      <c r="L400" s="287"/>
      <c r="M400" s="287">
        <v>3</v>
      </c>
      <c r="N400" s="289" t="s">
        <v>231</v>
      </c>
    </row>
    <row r="401" spans="1:14" ht="12" customHeight="1" thickTop="1" x14ac:dyDescent="0.2">
      <c r="A401" s="5" t="s">
        <v>35</v>
      </c>
      <c r="B401" s="6" t="str">
        <f t="shared" si="29"/>
        <v>305</v>
      </c>
      <c r="C401" s="102" t="s">
        <v>99</v>
      </c>
      <c r="D401" s="103" t="s">
        <v>90</v>
      </c>
      <c r="E401" s="179" t="str">
        <f t="shared" si="25"/>
        <v>305</v>
      </c>
      <c r="F401" s="180" t="str">
        <f t="shared" si="28"/>
        <v>ΔΥΤ. ΘΕΣΣΑΛΟΝΙΚΗ</v>
      </c>
      <c r="G401" s="181" t="s">
        <v>145</v>
      </c>
      <c r="H401" s="182" t="s">
        <v>7</v>
      </c>
      <c r="I401" s="183" t="s">
        <v>8</v>
      </c>
      <c r="J401" s="310">
        <v>13</v>
      </c>
      <c r="K401" s="266"/>
      <c r="L401" s="311"/>
      <c r="M401" s="311">
        <v>1</v>
      </c>
      <c r="N401" s="313" t="s">
        <v>197</v>
      </c>
    </row>
    <row r="402" spans="1:14" ht="12" customHeight="1" x14ac:dyDescent="0.2">
      <c r="A402" s="5" t="s">
        <v>35</v>
      </c>
      <c r="B402" s="6" t="str">
        <f t="shared" si="29"/>
        <v>305</v>
      </c>
      <c r="C402" s="102" t="s">
        <v>99</v>
      </c>
      <c r="D402" s="103" t="s">
        <v>90</v>
      </c>
      <c r="E402" s="151" t="str">
        <f t="shared" si="25"/>
        <v>305</v>
      </c>
      <c r="F402" s="115" t="str">
        <f t="shared" si="28"/>
        <v>ΔΥΤ. ΘΕΣΣΑΛΟΝΙΚΗ</v>
      </c>
      <c r="G402" s="116" t="s">
        <v>145</v>
      </c>
      <c r="H402" s="117" t="s">
        <v>7</v>
      </c>
      <c r="I402" s="119" t="s">
        <v>9</v>
      </c>
      <c r="J402" s="397">
        <f>116+1</f>
        <v>117</v>
      </c>
      <c r="K402" s="258">
        <f>SUM(J401:J403)</f>
        <v>185</v>
      </c>
      <c r="L402" s="260">
        <v>8</v>
      </c>
      <c r="M402" s="260"/>
      <c r="N402" s="269" t="s">
        <v>197</v>
      </c>
    </row>
    <row r="403" spans="1:14" ht="12" customHeight="1" thickBot="1" x14ac:dyDescent="0.25">
      <c r="A403" s="5" t="s">
        <v>35</v>
      </c>
      <c r="B403" s="6" t="str">
        <f t="shared" si="29"/>
        <v>305</v>
      </c>
      <c r="C403" s="102" t="s">
        <v>99</v>
      </c>
      <c r="D403" s="231" t="s">
        <v>90</v>
      </c>
      <c r="E403" s="211" t="str">
        <f t="shared" si="25"/>
        <v>305</v>
      </c>
      <c r="F403" s="212" t="str">
        <f t="shared" si="28"/>
        <v>ΔΥΤ. ΘΕΣΣΑΛΟΝΙΚΗ</v>
      </c>
      <c r="G403" s="232" t="s">
        <v>145</v>
      </c>
      <c r="H403" s="213" t="s">
        <v>7</v>
      </c>
      <c r="I403" s="214" t="s">
        <v>10</v>
      </c>
      <c r="J403" s="317">
        <v>55</v>
      </c>
      <c r="K403" s="318"/>
      <c r="L403" s="319"/>
      <c r="M403" s="319">
        <v>4</v>
      </c>
      <c r="N403" s="280" t="s">
        <v>197</v>
      </c>
    </row>
    <row r="404" spans="1:14" ht="12" customHeight="1" thickTop="1" x14ac:dyDescent="0.2">
      <c r="A404" s="14" t="s">
        <v>150</v>
      </c>
      <c r="B404" s="15" t="str">
        <f t="shared" si="29"/>
        <v>310</v>
      </c>
      <c r="C404" s="102" t="s">
        <v>99</v>
      </c>
      <c r="D404" s="103" t="s">
        <v>152</v>
      </c>
      <c r="E404" s="200" t="str">
        <f t="shared" si="25"/>
        <v>310</v>
      </c>
      <c r="F404" s="105" t="str">
        <f t="shared" si="28"/>
        <v>ΣΕΡΡΕΣ</v>
      </c>
      <c r="G404" s="144" t="s">
        <v>151</v>
      </c>
      <c r="H404" s="107" t="s">
        <v>3</v>
      </c>
      <c r="I404" s="108" t="s">
        <v>8</v>
      </c>
      <c r="J404" s="265">
        <v>0</v>
      </c>
      <c r="K404" s="254"/>
      <c r="L404" s="267"/>
      <c r="M404" s="267">
        <v>0</v>
      </c>
      <c r="N404" s="268" t="s">
        <v>196</v>
      </c>
    </row>
    <row r="405" spans="1:14" ht="12" customHeight="1" x14ac:dyDescent="0.2">
      <c r="A405" s="5" t="s">
        <v>150</v>
      </c>
      <c r="B405" s="6" t="str">
        <f t="shared" si="29"/>
        <v>310</v>
      </c>
      <c r="C405" s="102" t="s">
        <v>99</v>
      </c>
      <c r="D405" s="103" t="s">
        <v>152</v>
      </c>
      <c r="E405" s="151" t="str">
        <f t="shared" si="25"/>
        <v>310</v>
      </c>
      <c r="F405" s="115" t="str">
        <f t="shared" si="28"/>
        <v>ΣΕΡΡΕΣ</v>
      </c>
      <c r="G405" s="116" t="s">
        <v>151</v>
      </c>
      <c r="H405" s="117" t="s">
        <v>3</v>
      </c>
      <c r="I405" s="119" t="s">
        <v>9</v>
      </c>
      <c r="J405" s="257">
        <v>1</v>
      </c>
      <c r="K405" s="258"/>
      <c r="L405" s="260">
        <v>1</v>
      </c>
      <c r="M405" s="260"/>
      <c r="N405" s="261" t="s">
        <v>196</v>
      </c>
    </row>
    <row r="406" spans="1:14" ht="12" customHeight="1" x14ac:dyDescent="0.2">
      <c r="A406" s="5" t="s">
        <v>150</v>
      </c>
      <c r="B406" s="6" t="str">
        <f t="shared" si="29"/>
        <v>310</v>
      </c>
      <c r="C406" s="102" t="s">
        <v>99</v>
      </c>
      <c r="D406" s="103" t="s">
        <v>152</v>
      </c>
      <c r="E406" s="151" t="str">
        <f t="shared" si="25"/>
        <v>310</v>
      </c>
      <c r="F406" s="115" t="str">
        <f t="shared" si="28"/>
        <v>ΣΕΡΡΕΣ</v>
      </c>
      <c r="G406" s="116" t="s">
        <v>151</v>
      </c>
      <c r="H406" s="117" t="s">
        <v>4</v>
      </c>
      <c r="I406" s="119" t="s">
        <v>8</v>
      </c>
      <c r="J406" s="257">
        <v>10</v>
      </c>
      <c r="K406" s="258"/>
      <c r="L406" s="260"/>
      <c r="M406" s="260">
        <v>1</v>
      </c>
      <c r="N406" s="261" t="s">
        <v>196</v>
      </c>
    </row>
    <row r="407" spans="1:14" ht="12" customHeight="1" x14ac:dyDescent="0.2">
      <c r="A407" s="5" t="s">
        <v>150</v>
      </c>
      <c r="B407" s="6" t="str">
        <f t="shared" si="29"/>
        <v>310</v>
      </c>
      <c r="C407" s="102" t="s">
        <v>99</v>
      </c>
      <c r="D407" s="103" t="s">
        <v>152</v>
      </c>
      <c r="E407" s="151" t="str">
        <f t="shared" si="25"/>
        <v>310</v>
      </c>
      <c r="F407" s="115" t="str">
        <f t="shared" si="28"/>
        <v>ΣΕΡΡΕΣ</v>
      </c>
      <c r="G407" s="116" t="s">
        <v>151</v>
      </c>
      <c r="H407" s="117" t="s">
        <v>4</v>
      </c>
      <c r="I407" s="119" t="s">
        <v>9</v>
      </c>
      <c r="J407" s="257">
        <v>16</v>
      </c>
      <c r="K407" s="258">
        <f>SUM(J404:J413)</f>
        <v>73</v>
      </c>
      <c r="L407" s="260">
        <v>1</v>
      </c>
      <c r="M407" s="260"/>
      <c r="N407" s="261" t="s">
        <v>196</v>
      </c>
    </row>
    <row r="408" spans="1:14" ht="12" customHeight="1" x14ac:dyDescent="0.2">
      <c r="A408" s="5" t="s">
        <v>150</v>
      </c>
      <c r="B408" s="6" t="str">
        <f t="shared" si="29"/>
        <v>310</v>
      </c>
      <c r="C408" s="102" t="s">
        <v>99</v>
      </c>
      <c r="D408" s="127" t="s">
        <v>152</v>
      </c>
      <c r="E408" s="151" t="str">
        <f t="shared" si="25"/>
        <v>310</v>
      </c>
      <c r="F408" s="115" t="str">
        <f t="shared" si="28"/>
        <v>ΣΕΡΡΕΣ</v>
      </c>
      <c r="G408" s="116" t="s">
        <v>151</v>
      </c>
      <c r="H408" s="117" t="s">
        <v>5</v>
      </c>
      <c r="I408" s="119" t="s">
        <v>8</v>
      </c>
      <c r="J408" s="257">
        <v>3</v>
      </c>
      <c r="K408" s="258"/>
      <c r="L408" s="260"/>
      <c r="M408" s="260">
        <v>1</v>
      </c>
      <c r="N408" s="269" t="s">
        <v>196</v>
      </c>
    </row>
    <row r="409" spans="1:14" ht="12" customHeight="1" x14ac:dyDescent="0.2">
      <c r="A409" s="5" t="s">
        <v>150</v>
      </c>
      <c r="B409" s="6" t="str">
        <f t="shared" si="29"/>
        <v>310</v>
      </c>
      <c r="C409" s="102" t="s">
        <v>99</v>
      </c>
      <c r="D409" s="103" t="s">
        <v>152</v>
      </c>
      <c r="E409" s="151" t="str">
        <f t="shared" si="25"/>
        <v>310</v>
      </c>
      <c r="F409" s="115" t="str">
        <f t="shared" si="28"/>
        <v>ΣΕΡΡΕΣ</v>
      </c>
      <c r="G409" s="116" t="s">
        <v>151</v>
      </c>
      <c r="H409" s="117" t="s">
        <v>5</v>
      </c>
      <c r="I409" s="119" t="s">
        <v>9</v>
      </c>
      <c r="J409" s="257">
        <v>10</v>
      </c>
      <c r="K409" s="258"/>
      <c r="L409" s="260">
        <v>1</v>
      </c>
      <c r="M409" s="260"/>
      <c r="N409" s="261" t="s">
        <v>196</v>
      </c>
    </row>
    <row r="410" spans="1:14" ht="12" customHeight="1" x14ac:dyDescent="0.2">
      <c r="A410" s="5" t="s">
        <v>150</v>
      </c>
      <c r="B410" s="6" t="str">
        <f t="shared" si="29"/>
        <v>310</v>
      </c>
      <c r="C410" s="102" t="s">
        <v>99</v>
      </c>
      <c r="D410" s="103" t="s">
        <v>152</v>
      </c>
      <c r="E410" s="151" t="str">
        <f t="shared" si="25"/>
        <v>310</v>
      </c>
      <c r="F410" s="115" t="str">
        <f t="shared" si="28"/>
        <v>ΣΕΡΡΕΣ</v>
      </c>
      <c r="G410" s="116" t="s">
        <v>151</v>
      </c>
      <c r="H410" s="117" t="s">
        <v>7</v>
      </c>
      <c r="I410" s="119" t="s">
        <v>8</v>
      </c>
      <c r="J410" s="257">
        <v>3</v>
      </c>
      <c r="K410" s="258"/>
      <c r="L410" s="260"/>
      <c r="M410" s="260">
        <v>1</v>
      </c>
      <c r="N410" s="261" t="s">
        <v>196</v>
      </c>
    </row>
    <row r="411" spans="1:14" ht="12" customHeight="1" x14ac:dyDescent="0.2">
      <c r="A411" s="5" t="s">
        <v>150</v>
      </c>
      <c r="B411" s="6" t="str">
        <f t="shared" si="29"/>
        <v>310</v>
      </c>
      <c r="C411" s="102" t="s">
        <v>99</v>
      </c>
      <c r="D411" s="103" t="s">
        <v>152</v>
      </c>
      <c r="E411" s="151" t="str">
        <f t="shared" si="25"/>
        <v>310</v>
      </c>
      <c r="F411" s="115" t="str">
        <f t="shared" si="28"/>
        <v>ΣΕΡΡΕΣ</v>
      </c>
      <c r="G411" s="116" t="s">
        <v>151</v>
      </c>
      <c r="H411" s="117" t="s">
        <v>7</v>
      </c>
      <c r="I411" s="119" t="s">
        <v>9</v>
      </c>
      <c r="J411" s="257">
        <v>17</v>
      </c>
      <c r="K411" s="258"/>
      <c r="L411" s="259">
        <v>1</v>
      </c>
      <c r="M411" s="260"/>
      <c r="N411" s="261" t="s">
        <v>196</v>
      </c>
    </row>
    <row r="412" spans="1:14" ht="12" customHeight="1" x14ac:dyDescent="0.2">
      <c r="A412" s="5" t="s">
        <v>150</v>
      </c>
      <c r="B412" s="6" t="str">
        <f t="shared" si="29"/>
        <v>310</v>
      </c>
      <c r="C412" s="102" t="s">
        <v>99</v>
      </c>
      <c r="D412" s="103" t="s">
        <v>152</v>
      </c>
      <c r="E412" s="151" t="str">
        <f t="shared" si="25"/>
        <v>310</v>
      </c>
      <c r="F412" s="115" t="str">
        <f t="shared" si="28"/>
        <v>ΣΕΡΡΕΣ</v>
      </c>
      <c r="G412" s="116" t="s">
        <v>151</v>
      </c>
      <c r="H412" s="117" t="s">
        <v>6</v>
      </c>
      <c r="I412" s="119" t="s">
        <v>8</v>
      </c>
      <c r="J412" s="274">
        <v>0</v>
      </c>
      <c r="K412" s="275"/>
      <c r="L412" s="276"/>
      <c r="M412" s="276">
        <v>0</v>
      </c>
      <c r="N412" s="261" t="s">
        <v>196</v>
      </c>
    </row>
    <row r="413" spans="1:14" ht="12" customHeight="1" thickBot="1" x14ac:dyDescent="0.25">
      <c r="A413" s="12" t="s">
        <v>150</v>
      </c>
      <c r="B413" s="13" t="str">
        <f t="shared" si="29"/>
        <v>310</v>
      </c>
      <c r="C413" s="102" t="s">
        <v>99</v>
      </c>
      <c r="D413" s="231" t="s">
        <v>152</v>
      </c>
      <c r="E413" s="211" t="str">
        <f t="shared" si="25"/>
        <v>310</v>
      </c>
      <c r="F413" s="212" t="str">
        <f t="shared" si="28"/>
        <v>ΣΕΡΡΕΣ</v>
      </c>
      <c r="G413" s="232" t="s">
        <v>151</v>
      </c>
      <c r="H413" s="213" t="s">
        <v>6</v>
      </c>
      <c r="I413" s="214" t="s">
        <v>9</v>
      </c>
      <c r="J413" s="277">
        <v>13</v>
      </c>
      <c r="K413" s="278"/>
      <c r="L413" s="279">
        <v>1</v>
      </c>
      <c r="M413" s="279"/>
      <c r="N413" s="280" t="s">
        <v>196</v>
      </c>
    </row>
    <row r="414" spans="1:14" ht="12" customHeight="1" thickTop="1" x14ac:dyDescent="0.2">
      <c r="A414" s="14" t="s">
        <v>36</v>
      </c>
      <c r="B414" s="15" t="str">
        <f t="shared" si="29"/>
        <v>313</v>
      </c>
      <c r="C414" s="291" t="s">
        <v>100</v>
      </c>
      <c r="D414" s="302" t="s">
        <v>91</v>
      </c>
      <c r="E414" s="271" t="str">
        <f t="shared" si="25"/>
        <v>313</v>
      </c>
      <c r="F414" s="143" t="str">
        <f t="shared" si="28"/>
        <v>ΚΑΒΑΛΑ</v>
      </c>
      <c r="G414" s="144" t="str">
        <f t="shared" ref="G414:G443" si="30">CONCATENATE(E414,"Α")</f>
        <v>313Α</v>
      </c>
      <c r="H414" s="107" t="s">
        <v>3</v>
      </c>
      <c r="I414" s="108" t="s">
        <v>8</v>
      </c>
      <c r="J414" s="201">
        <v>2</v>
      </c>
      <c r="K414" s="148"/>
      <c r="L414" s="203"/>
      <c r="M414" s="203">
        <v>1</v>
      </c>
      <c r="N414" s="204" t="s">
        <v>220</v>
      </c>
    </row>
    <row r="415" spans="1:14" ht="12" customHeight="1" x14ac:dyDescent="0.2">
      <c r="A415" s="5" t="s">
        <v>36</v>
      </c>
      <c r="B415" s="6" t="str">
        <f t="shared" si="29"/>
        <v>313</v>
      </c>
      <c r="C415" s="295" t="s">
        <v>100</v>
      </c>
      <c r="D415" s="302" t="s">
        <v>91</v>
      </c>
      <c r="E415" s="173" t="str">
        <f t="shared" si="25"/>
        <v>313</v>
      </c>
      <c r="F415" s="105" t="str">
        <f t="shared" si="28"/>
        <v>ΚΑΒΑΛΑ</v>
      </c>
      <c r="G415" s="116" t="str">
        <f t="shared" si="30"/>
        <v>313Α</v>
      </c>
      <c r="H415" s="107" t="s">
        <v>3</v>
      </c>
      <c r="I415" s="108" t="s">
        <v>9</v>
      </c>
      <c r="J415" s="201">
        <v>11</v>
      </c>
      <c r="K415" s="153"/>
      <c r="L415" s="203">
        <v>1</v>
      </c>
      <c r="M415" s="203"/>
      <c r="N415" s="204" t="s">
        <v>220</v>
      </c>
    </row>
    <row r="416" spans="1:14" ht="12" customHeight="1" x14ac:dyDescent="0.2">
      <c r="A416" s="5" t="s">
        <v>36</v>
      </c>
      <c r="B416" s="6" t="str">
        <f t="shared" si="29"/>
        <v>313</v>
      </c>
      <c r="C416" s="295" t="s">
        <v>100</v>
      </c>
      <c r="D416" s="302" t="s">
        <v>91</v>
      </c>
      <c r="E416" s="173" t="str">
        <f t="shared" si="25"/>
        <v>313</v>
      </c>
      <c r="F416" s="115" t="str">
        <f t="shared" si="28"/>
        <v>ΚΑΒΑΛΑ</v>
      </c>
      <c r="G416" s="116" t="str">
        <f t="shared" si="30"/>
        <v>313Α</v>
      </c>
      <c r="H416" s="117" t="s">
        <v>4</v>
      </c>
      <c r="I416" s="119" t="s">
        <v>8</v>
      </c>
      <c r="J416" s="152">
        <v>7</v>
      </c>
      <c r="K416" s="153"/>
      <c r="L416" s="197"/>
      <c r="M416" s="197">
        <v>1</v>
      </c>
      <c r="N416" s="169" t="s">
        <v>220</v>
      </c>
    </row>
    <row r="417" spans="1:14" ht="12" customHeight="1" x14ac:dyDescent="0.2">
      <c r="A417" s="5" t="s">
        <v>36</v>
      </c>
      <c r="B417" s="6" t="str">
        <f t="shared" si="29"/>
        <v>313</v>
      </c>
      <c r="C417" s="295" t="s">
        <v>100</v>
      </c>
      <c r="D417" s="302" t="s">
        <v>91</v>
      </c>
      <c r="E417" s="173" t="str">
        <f t="shared" si="25"/>
        <v>313</v>
      </c>
      <c r="F417" s="115" t="str">
        <f t="shared" si="28"/>
        <v>ΚΑΒΑΛΑ</v>
      </c>
      <c r="G417" s="116" t="str">
        <f t="shared" si="30"/>
        <v>313Α</v>
      </c>
      <c r="H417" s="117" t="s">
        <v>4</v>
      </c>
      <c r="I417" s="119" t="s">
        <v>9</v>
      </c>
      <c r="J417" s="152">
        <v>24</v>
      </c>
      <c r="K417" s="153"/>
      <c r="L417" s="197">
        <v>2</v>
      </c>
      <c r="M417" s="197"/>
      <c r="N417" s="169" t="s">
        <v>220</v>
      </c>
    </row>
    <row r="418" spans="1:14" ht="12" customHeight="1" x14ac:dyDescent="0.2">
      <c r="A418" s="5" t="s">
        <v>36</v>
      </c>
      <c r="B418" s="6" t="str">
        <f t="shared" si="29"/>
        <v>313</v>
      </c>
      <c r="C418" s="295" t="s">
        <v>100</v>
      </c>
      <c r="D418" s="305" t="s">
        <v>91</v>
      </c>
      <c r="E418" s="173" t="str">
        <f t="shared" si="25"/>
        <v>313</v>
      </c>
      <c r="F418" s="115" t="str">
        <f t="shared" si="28"/>
        <v>ΚΑΒΑΛΑ</v>
      </c>
      <c r="G418" s="116" t="str">
        <f t="shared" si="30"/>
        <v>313Α</v>
      </c>
      <c r="H418" s="117" t="s">
        <v>5</v>
      </c>
      <c r="I418" s="119" t="s">
        <v>8</v>
      </c>
      <c r="J418" s="152">
        <v>10</v>
      </c>
      <c r="K418" s="153">
        <f>SUM(J414:J423)</f>
        <v>149</v>
      </c>
      <c r="L418" s="197"/>
      <c r="M418" s="197">
        <v>1</v>
      </c>
      <c r="N418" s="198" t="s">
        <v>220</v>
      </c>
    </row>
    <row r="419" spans="1:14" ht="12" customHeight="1" x14ac:dyDescent="0.2">
      <c r="A419" s="5" t="s">
        <v>36</v>
      </c>
      <c r="B419" s="6" t="str">
        <f t="shared" si="29"/>
        <v>313</v>
      </c>
      <c r="C419" s="295" t="s">
        <v>100</v>
      </c>
      <c r="D419" s="302" t="s">
        <v>91</v>
      </c>
      <c r="E419" s="173" t="str">
        <f t="shared" si="25"/>
        <v>313</v>
      </c>
      <c r="F419" s="115" t="str">
        <f t="shared" si="28"/>
        <v>ΚΑΒΑΛΑ</v>
      </c>
      <c r="G419" s="116" t="str">
        <f t="shared" si="30"/>
        <v>313Α</v>
      </c>
      <c r="H419" s="117" t="s">
        <v>5</v>
      </c>
      <c r="I419" s="119" t="s">
        <v>9</v>
      </c>
      <c r="J419" s="152">
        <v>51</v>
      </c>
      <c r="K419" s="153"/>
      <c r="L419" s="197">
        <v>4</v>
      </c>
      <c r="M419" s="197"/>
      <c r="N419" s="169" t="s">
        <v>220</v>
      </c>
    </row>
    <row r="420" spans="1:14" ht="12" customHeight="1" x14ac:dyDescent="0.2">
      <c r="A420" s="5" t="s">
        <v>36</v>
      </c>
      <c r="B420" s="6" t="str">
        <f t="shared" si="29"/>
        <v>313</v>
      </c>
      <c r="C420" s="295" t="s">
        <v>100</v>
      </c>
      <c r="D420" s="302" t="s">
        <v>91</v>
      </c>
      <c r="E420" s="173" t="str">
        <f t="shared" si="25"/>
        <v>313</v>
      </c>
      <c r="F420" s="115" t="str">
        <f t="shared" si="28"/>
        <v>ΚΑΒΑΛΑ</v>
      </c>
      <c r="G420" s="116" t="str">
        <f t="shared" si="30"/>
        <v>313Α</v>
      </c>
      <c r="H420" s="117" t="s">
        <v>7</v>
      </c>
      <c r="I420" s="119" t="s">
        <v>8</v>
      </c>
      <c r="J420" s="152">
        <v>3</v>
      </c>
      <c r="K420" s="153"/>
      <c r="L420" s="197"/>
      <c r="M420" s="197">
        <v>1</v>
      </c>
      <c r="N420" s="169" t="s">
        <v>220</v>
      </c>
    </row>
    <row r="421" spans="1:14" ht="12" customHeight="1" x14ac:dyDescent="0.2">
      <c r="A421" s="5" t="s">
        <v>36</v>
      </c>
      <c r="B421" s="6" t="str">
        <f t="shared" si="29"/>
        <v>313</v>
      </c>
      <c r="C421" s="295" t="s">
        <v>100</v>
      </c>
      <c r="D421" s="302" t="s">
        <v>91</v>
      </c>
      <c r="E421" s="173" t="str">
        <f t="shared" si="25"/>
        <v>313</v>
      </c>
      <c r="F421" s="115" t="str">
        <f t="shared" si="28"/>
        <v>ΚΑΒΑΛΑ</v>
      </c>
      <c r="G421" s="116" t="str">
        <f t="shared" si="30"/>
        <v>313Α</v>
      </c>
      <c r="H421" s="117" t="s">
        <v>7</v>
      </c>
      <c r="I421" s="119" t="s">
        <v>9</v>
      </c>
      <c r="J421" s="152">
        <v>20</v>
      </c>
      <c r="K421" s="153"/>
      <c r="L421" s="197">
        <v>2</v>
      </c>
      <c r="M421" s="197"/>
      <c r="N421" s="169" t="s">
        <v>220</v>
      </c>
    </row>
    <row r="422" spans="1:14" ht="12" customHeight="1" x14ac:dyDescent="0.2">
      <c r="A422" s="5" t="s">
        <v>36</v>
      </c>
      <c r="B422" s="6" t="str">
        <f t="shared" si="29"/>
        <v>313</v>
      </c>
      <c r="C422" s="295" t="s">
        <v>100</v>
      </c>
      <c r="D422" s="302" t="s">
        <v>91</v>
      </c>
      <c r="E422" s="173" t="str">
        <f t="shared" si="25"/>
        <v>313</v>
      </c>
      <c r="F422" s="115" t="str">
        <f t="shared" si="28"/>
        <v>ΚΑΒΑΛΑ</v>
      </c>
      <c r="G422" s="116" t="str">
        <f t="shared" si="30"/>
        <v>313Α</v>
      </c>
      <c r="H422" s="135" t="s">
        <v>6</v>
      </c>
      <c r="I422" s="136" t="s">
        <v>8</v>
      </c>
      <c r="J422" s="174">
        <v>2</v>
      </c>
      <c r="K422" s="170"/>
      <c r="L422" s="225"/>
      <c r="M422" s="225">
        <v>1</v>
      </c>
      <c r="N422" s="178" t="s">
        <v>220</v>
      </c>
    </row>
    <row r="423" spans="1:14" ht="12" customHeight="1" thickBot="1" x14ac:dyDescent="0.25">
      <c r="A423" s="5" t="s">
        <v>36</v>
      </c>
      <c r="B423" s="6" t="str">
        <f t="shared" si="29"/>
        <v>313</v>
      </c>
      <c r="C423" s="295" t="s">
        <v>100</v>
      </c>
      <c r="D423" s="302" t="s">
        <v>91</v>
      </c>
      <c r="E423" s="211" t="str">
        <f t="shared" si="25"/>
        <v>313</v>
      </c>
      <c r="F423" s="212" t="str">
        <f t="shared" si="28"/>
        <v>ΚΑΒΑΛΑ</v>
      </c>
      <c r="G423" s="232" t="str">
        <f t="shared" si="30"/>
        <v>313Α</v>
      </c>
      <c r="H423" s="135" t="s">
        <v>6</v>
      </c>
      <c r="I423" s="136" t="s">
        <v>9</v>
      </c>
      <c r="J423" s="174">
        <v>19</v>
      </c>
      <c r="K423" s="216"/>
      <c r="L423" s="227">
        <v>2</v>
      </c>
      <c r="M423" s="225"/>
      <c r="N423" s="178" t="s">
        <v>220</v>
      </c>
    </row>
    <row r="424" spans="1:14" ht="12" customHeight="1" thickTop="1" x14ac:dyDescent="0.2">
      <c r="A424" s="5" t="s">
        <v>37</v>
      </c>
      <c r="B424" s="6" t="str">
        <f t="shared" si="29"/>
        <v>316</v>
      </c>
      <c r="C424" s="295" t="s">
        <v>100</v>
      </c>
      <c r="D424" s="299" t="s">
        <v>92</v>
      </c>
      <c r="E424" s="281" t="str">
        <f t="shared" si="25"/>
        <v>316</v>
      </c>
      <c r="F424" s="105" t="str">
        <f t="shared" si="28"/>
        <v>ΡΟΔΟΠΗ</v>
      </c>
      <c r="G424" s="106" t="str">
        <f t="shared" si="30"/>
        <v>316Α</v>
      </c>
      <c r="H424" s="145" t="s">
        <v>3</v>
      </c>
      <c r="I424" s="146" t="s">
        <v>8</v>
      </c>
      <c r="J424" s="253">
        <v>0</v>
      </c>
      <c r="K424" s="254"/>
      <c r="L424" s="255"/>
      <c r="M424" s="255">
        <v>0</v>
      </c>
      <c r="N424" s="256" t="s">
        <v>221</v>
      </c>
    </row>
    <row r="425" spans="1:14" ht="12" customHeight="1" x14ac:dyDescent="0.2">
      <c r="A425" s="5" t="s">
        <v>37</v>
      </c>
      <c r="B425" s="6" t="str">
        <f t="shared" si="29"/>
        <v>316</v>
      </c>
      <c r="C425" s="295" t="s">
        <v>100</v>
      </c>
      <c r="D425" s="302" t="s">
        <v>92</v>
      </c>
      <c r="E425" s="173" t="str">
        <f t="shared" si="25"/>
        <v>316</v>
      </c>
      <c r="F425" s="115" t="str">
        <f t="shared" si="28"/>
        <v>ΡΟΔΟΠΗ</v>
      </c>
      <c r="G425" s="116" t="str">
        <f t="shared" si="30"/>
        <v>316Α</v>
      </c>
      <c r="H425" s="117" t="s">
        <v>3</v>
      </c>
      <c r="I425" s="119" t="s">
        <v>9</v>
      </c>
      <c r="J425" s="257">
        <v>2</v>
      </c>
      <c r="K425" s="258"/>
      <c r="L425" s="260">
        <v>1</v>
      </c>
      <c r="M425" s="260"/>
      <c r="N425" s="261" t="s">
        <v>221</v>
      </c>
    </row>
    <row r="426" spans="1:14" ht="12" customHeight="1" x14ac:dyDescent="0.2">
      <c r="A426" s="5" t="s">
        <v>37</v>
      </c>
      <c r="B426" s="6" t="str">
        <f t="shared" si="29"/>
        <v>316</v>
      </c>
      <c r="C426" s="295" t="s">
        <v>100</v>
      </c>
      <c r="D426" s="302" t="s">
        <v>92</v>
      </c>
      <c r="E426" s="173" t="str">
        <f t="shared" si="25"/>
        <v>316</v>
      </c>
      <c r="F426" s="115" t="str">
        <f t="shared" si="28"/>
        <v>ΡΟΔΟΠΗ</v>
      </c>
      <c r="G426" s="116" t="str">
        <f t="shared" si="30"/>
        <v>316Α</v>
      </c>
      <c r="H426" s="117" t="s">
        <v>4</v>
      </c>
      <c r="I426" s="119" t="s">
        <v>8</v>
      </c>
      <c r="J426" s="257">
        <v>14</v>
      </c>
      <c r="K426" s="258"/>
      <c r="L426" s="260"/>
      <c r="M426" s="260">
        <v>1</v>
      </c>
      <c r="N426" s="261" t="s">
        <v>221</v>
      </c>
    </row>
    <row r="427" spans="1:14" ht="12" customHeight="1" x14ac:dyDescent="0.2">
      <c r="A427" s="5" t="s">
        <v>37</v>
      </c>
      <c r="B427" s="6" t="str">
        <f t="shared" si="29"/>
        <v>316</v>
      </c>
      <c r="C427" s="295" t="s">
        <v>100</v>
      </c>
      <c r="D427" s="302" t="s">
        <v>92</v>
      </c>
      <c r="E427" s="173" t="str">
        <f t="shared" si="25"/>
        <v>316</v>
      </c>
      <c r="F427" s="115" t="str">
        <f t="shared" si="28"/>
        <v>ΡΟΔΟΠΗ</v>
      </c>
      <c r="G427" s="116" t="str">
        <f t="shared" si="30"/>
        <v>316Α</v>
      </c>
      <c r="H427" s="117" t="s">
        <v>4</v>
      </c>
      <c r="I427" s="119" t="s">
        <v>9</v>
      </c>
      <c r="J427" s="257">
        <v>15</v>
      </c>
      <c r="K427" s="258"/>
      <c r="L427" s="260">
        <v>1</v>
      </c>
      <c r="M427" s="260"/>
      <c r="N427" s="261" t="s">
        <v>221</v>
      </c>
    </row>
    <row r="428" spans="1:14" ht="12" customHeight="1" x14ac:dyDescent="0.2">
      <c r="A428" s="5" t="s">
        <v>37</v>
      </c>
      <c r="B428" s="6" t="str">
        <f t="shared" si="29"/>
        <v>316</v>
      </c>
      <c r="C428" s="295" t="s">
        <v>100</v>
      </c>
      <c r="D428" s="305" t="s">
        <v>92</v>
      </c>
      <c r="E428" s="173" t="str">
        <f t="shared" ref="E428:E468" si="31">B428</f>
        <v>316</v>
      </c>
      <c r="F428" s="115" t="str">
        <f t="shared" si="28"/>
        <v>ΡΟΔΟΠΗ</v>
      </c>
      <c r="G428" s="116" t="str">
        <f t="shared" si="30"/>
        <v>316Α</v>
      </c>
      <c r="H428" s="117" t="s">
        <v>5</v>
      </c>
      <c r="I428" s="119" t="s">
        <v>8</v>
      </c>
      <c r="J428" s="257">
        <v>19</v>
      </c>
      <c r="K428" s="258">
        <f>SUM(J424:J433)</f>
        <v>161</v>
      </c>
      <c r="L428" s="260"/>
      <c r="M428" s="260">
        <v>2</v>
      </c>
      <c r="N428" s="269" t="s">
        <v>221</v>
      </c>
    </row>
    <row r="429" spans="1:14" ht="12" customHeight="1" x14ac:dyDescent="0.2">
      <c r="A429" s="5" t="s">
        <v>37</v>
      </c>
      <c r="B429" s="6" t="str">
        <f t="shared" si="29"/>
        <v>316</v>
      </c>
      <c r="C429" s="295" t="s">
        <v>100</v>
      </c>
      <c r="D429" s="302" t="s">
        <v>92</v>
      </c>
      <c r="E429" s="173" t="str">
        <f t="shared" si="31"/>
        <v>316</v>
      </c>
      <c r="F429" s="115" t="str">
        <f t="shared" si="28"/>
        <v>ΡΟΔΟΠΗ</v>
      </c>
      <c r="G429" s="116" t="str">
        <f t="shared" si="30"/>
        <v>316Α</v>
      </c>
      <c r="H429" s="117" t="s">
        <v>5</v>
      </c>
      <c r="I429" s="119" t="s">
        <v>9</v>
      </c>
      <c r="J429" s="257">
        <v>62</v>
      </c>
      <c r="K429" s="258"/>
      <c r="L429" s="260">
        <v>4</v>
      </c>
      <c r="M429" s="260"/>
      <c r="N429" s="261" t="s">
        <v>221</v>
      </c>
    </row>
    <row r="430" spans="1:14" ht="12" customHeight="1" x14ac:dyDescent="0.2">
      <c r="A430" s="5" t="s">
        <v>37</v>
      </c>
      <c r="B430" s="6" t="str">
        <f t="shared" si="29"/>
        <v>316</v>
      </c>
      <c r="C430" s="304" t="s">
        <v>100</v>
      </c>
      <c r="D430" s="302" t="s">
        <v>92</v>
      </c>
      <c r="E430" s="173" t="str">
        <f t="shared" si="31"/>
        <v>316</v>
      </c>
      <c r="F430" s="115" t="str">
        <f t="shared" si="28"/>
        <v>ΡΟΔΟΠΗ</v>
      </c>
      <c r="G430" s="116" t="str">
        <f t="shared" si="30"/>
        <v>316Α</v>
      </c>
      <c r="H430" s="117" t="s">
        <v>7</v>
      </c>
      <c r="I430" s="119" t="s">
        <v>8</v>
      </c>
      <c r="J430" s="257">
        <v>1</v>
      </c>
      <c r="K430" s="258"/>
      <c r="L430" s="260"/>
      <c r="M430" s="260">
        <v>1</v>
      </c>
      <c r="N430" s="261" t="s">
        <v>221</v>
      </c>
    </row>
    <row r="431" spans="1:14" ht="12" customHeight="1" x14ac:dyDescent="0.2">
      <c r="A431" s="5" t="s">
        <v>37</v>
      </c>
      <c r="B431" s="6" t="str">
        <f t="shared" si="29"/>
        <v>316</v>
      </c>
      <c r="C431" s="295" t="s">
        <v>100</v>
      </c>
      <c r="D431" s="302" t="s">
        <v>92</v>
      </c>
      <c r="E431" s="173" t="str">
        <f t="shared" si="31"/>
        <v>316</v>
      </c>
      <c r="F431" s="115" t="str">
        <f t="shared" si="28"/>
        <v>ΡΟΔΟΠΗ</v>
      </c>
      <c r="G431" s="116" t="str">
        <f t="shared" si="30"/>
        <v>316Α</v>
      </c>
      <c r="H431" s="117" t="s">
        <v>7</v>
      </c>
      <c r="I431" s="119" t="s">
        <v>9</v>
      </c>
      <c r="J431" s="257">
        <v>24</v>
      </c>
      <c r="K431" s="258"/>
      <c r="L431" s="260">
        <v>2</v>
      </c>
      <c r="M431" s="260"/>
      <c r="N431" s="261" t="s">
        <v>221</v>
      </c>
    </row>
    <row r="432" spans="1:14" ht="12" customHeight="1" x14ac:dyDescent="0.2">
      <c r="A432" s="5" t="s">
        <v>37</v>
      </c>
      <c r="B432" s="6" t="str">
        <f t="shared" si="29"/>
        <v>316</v>
      </c>
      <c r="C432" s="295" t="s">
        <v>100</v>
      </c>
      <c r="D432" s="302" t="s">
        <v>92</v>
      </c>
      <c r="E432" s="173" t="str">
        <f t="shared" si="31"/>
        <v>316</v>
      </c>
      <c r="F432" s="115" t="str">
        <f t="shared" si="28"/>
        <v>ΡΟΔΟΠΗ</v>
      </c>
      <c r="G432" s="116" t="str">
        <f t="shared" si="30"/>
        <v>316Α</v>
      </c>
      <c r="H432" s="117" t="s">
        <v>6</v>
      </c>
      <c r="I432" s="119" t="s">
        <v>8</v>
      </c>
      <c r="J432" s="274">
        <v>0</v>
      </c>
      <c r="K432" s="275"/>
      <c r="L432" s="276"/>
      <c r="M432" s="276">
        <v>0</v>
      </c>
      <c r="N432" s="261" t="s">
        <v>221</v>
      </c>
    </row>
    <row r="433" spans="1:14" ht="12" customHeight="1" thickBot="1" x14ac:dyDescent="0.25">
      <c r="A433" s="5" t="s">
        <v>37</v>
      </c>
      <c r="B433" s="6" t="str">
        <f t="shared" si="29"/>
        <v>316</v>
      </c>
      <c r="C433" s="295" t="s">
        <v>100</v>
      </c>
      <c r="D433" s="307" t="s">
        <v>92</v>
      </c>
      <c r="E433" s="173" t="str">
        <f t="shared" si="31"/>
        <v>316</v>
      </c>
      <c r="F433" s="133" t="str">
        <f t="shared" si="28"/>
        <v>ΡΟΔΟΠΗ</v>
      </c>
      <c r="G433" s="134" t="str">
        <f t="shared" si="30"/>
        <v>316Α</v>
      </c>
      <c r="H433" s="213" t="s">
        <v>6</v>
      </c>
      <c r="I433" s="214" t="s">
        <v>9</v>
      </c>
      <c r="J433" s="277">
        <v>24</v>
      </c>
      <c r="K433" s="278"/>
      <c r="L433" s="279">
        <v>2</v>
      </c>
      <c r="M433" s="279"/>
      <c r="N433" s="280" t="s">
        <v>221</v>
      </c>
    </row>
    <row r="434" spans="1:14" ht="12" customHeight="1" thickTop="1" x14ac:dyDescent="0.2">
      <c r="A434" s="5" t="s">
        <v>38</v>
      </c>
      <c r="B434" s="6" t="str">
        <f t="shared" si="29"/>
        <v>317</v>
      </c>
      <c r="C434" s="295" t="s">
        <v>100</v>
      </c>
      <c r="D434" s="302" t="s">
        <v>93</v>
      </c>
      <c r="E434" s="271" t="str">
        <f t="shared" si="31"/>
        <v>317</v>
      </c>
      <c r="F434" s="143" t="str">
        <f t="shared" si="28"/>
        <v>ΕΒΡΟΣ</v>
      </c>
      <c r="G434" s="144" t="str">
        <f t="shared" si="30"/>
        <v>317Α</v>
      </c>
      <c r="H434" s="107" t="s">
        <v>3</v>
      </c>
      <c r="I434" s="108" t="s">
        <v>8</v>
      </c>
      <c r="J434" s="265">
        <v>20</v>
      </c>
      <c r="K434" s="254"/>
      <c r="L434" s="267"/>
      <c r="M434" s="267">
        <v>2</v>
      </c>
      <c r="N434" s="268" t="s">
        <v>222</v>
      </c>
    </row>
    <row r="435" spans="1:14" ht="12" customHeight="1" x14ac:dyDescent="0.2">
      <c r="A435" s="5" t="s">
        <v>38</v>
      </c>
      <c r="B435" s="6" t="str">
        <f t="shared" si="29"/>
        <v>317</v>
      </c>
      <c r="C435" s="295" t="s">
        <v>100</v>
      </c>
      <c r="D435" s="302" t="s">
        <v>93</v>
      </c>
      <c r="E435" s="173" t="str">
        <f t="shared" si="31"/>
        <v>317</v>
      </c>
      <c r="F435" s="105" t="str">
        <f t="shared" si="28"/>
        <v>ΕΒΡΟΣ</v>
      </c>
      <c r="G435" s="116" t="str">
        <f t="shared" si="30"/>
        <v>317Α</v>
      </c>
      <c r="H435" s="107" t="s">
        <v>3</v>
      </c>
      <c r="I435" s="108" t="s">
        <v>9</v>
      </c>
      <c r="J435" s="265">
        <v>4</v>
      </c>
      <c r="K435" s="258"/>
      <c r="L435" s="267">
        <v>1</v>
      </c>
      <c r="M435" s="267"/>
      <c r="N435" s="268" t="s">
        <v>222</v>
      </c>
    </row>
    <row r="436" spans="1:14" ht="12" customHeight="1" x14ac:dyDescent="0.2">
      <c r="A436" s="5" t="s">
        <v>38</v>
      </c>
      <c r="B436" s="6" t="str">
        <f t="shared" si="29"/>
        <v>317</v>
      </c>
      <c r="C436" s="295" t="s">
        <v>100</v>
      </c>
      <c r="D436" s="302" t="s">
        <v>93</v>
      </c>
      <c r="E436" s="173" t="str">
        <f t="shared" si="31"/>
        <v>317</v>
      </c>
      <c r="F436" s="115" t="str">
        <f t="shared" si="28"/>
        <v>ΕΒΡΟΣ</v>
      </c>
      <c r="G436" s="116" t="str">
        <f t="shared" si="30"/>
        <v>317Α</v>
      </c>
      <c r="H436" s="117" t="s">
        <v>4</v>
      </c>
      <c r="I436" s="119" t="s">
        <v>8</v>
      </c>
      <c r="J436" s="257">
        <v>1</v>
      </c>
      <c r="K436" s="258"/>
      <c r="L436" s="260"/>
      <c r="M436" s="260">
        <v>1</v>
      </c>
      <c r="N436" s="261" t="s">
        <v>222</v>
      </c>
    </row>
    <row r="437" spans="1:14" ht="12" customHeight="1" x14ac:dyDescent="0.2">
      <c r="A437" s="5" t="s">
        <v>38</v>
      </c>
      <c r="B437" s="6" t="str">
        <f t="shared" si="29"/>
        <v>317</v>
      </c>
      <c r="C437" s="295" t="s">
        <v>100</v>
      </c>
      <c r="D437" s="302" t="s">
        <v>93</v>
      </c>
      <c r="E437" s="173" t="str">
        <f t="shared" si="31"/>
        <v>317</v>
      </c>
      <c r="F437" s="115" t="str">
        <f t="shared" si="28"/>
        <v>ΕΒΡΟΣ</v>
      </c>
      <c r="G437" s="116" t="str">
        <f t="shared" si="30"/>
        <v>317Α</v>
      </c>
      <c r="H437" s="117" t="s">
        <v>4</v>
      </c>
      <c r="I437" s="119" t="s">
        <v>9</v>
      </c>
      <c r="J437" s="257">
        <v>26</v>
      </c>
      <c r="K437" s="258"/>
      <c r="L437" s="260">
        <v>2</v>
      </c>
      <c r="M437" s="260"/>
      <c r="N437" s="261" t="s">
        <v>222</v>
      </c>
    </row>
    <row r="438" spans="1:14" ht="12" customHeight="1" x14ac:dyDescent="0.2">
      <c r="A438" s="5" t="s">
        <v>38</v>
      </c>
      <c r="B438" s="6" t="str">
        <f t="shared" si="29"/>
        <v>317</v>
      </c>
      <c r="C438" s="295" t="s">
        <v>100</v>
      </c>
      <c r="D438" s="305" t="s">
        <v>93</v>
      </c>
      <c r="E438" s="173" t="str">
        <f t="shared" si="31"/>
        <v>317</v>
      </c>
      <c r="F438" s="115" t="str">
        <f t="shared" si="28"/>
        <v>ΕΒΡΟΣ</v>
      </c>
      <c r="G438" s="116" t="str">
        <f t="shared" si="30"/>
        <v>317Α</v>
      </c>
      <c r="H438" s="117" t="s">
        <v>5</v>
      </c>
      <c r="I438" s="119" t="s">
        <v>8</v>
      </c>
      <c r="J438" s="257">
        <v>8</v>
      </c>
      <c r="K438" s="258">
        <f>SUM(J434:J443)</f>
        <v>184</v>
      </c>
      <c r="L438" s="260"/>
      <c r="M438" s="260">
        <v>1</v>
      </c>
      <c r="N438" s="269" t="s">
        <v>222</v>
      </c>
    </row>
    <row r="439" spans="1:14" ht="12" customHeight="1" x14ac:dyDescent="0.2">
      <c r="A439" s="5" t="s">
        <v>38</v>
      </c>
      <c r="B439" s="6" t="str">
        <f t="shared" si="29"/>
        <v>317</v>
      </c>
      <c r="C439" s="295" t="s">
        <v>100</v>
      </c>
      <c r="D439" s="302" t="s">
        <v>93</v>
      </c>
      <c r="E439" s="173" t="str">
        <f t="shared" si="31"/>
        <v>317</v>
      </c>
      <c r="F439" s="115" t="str">
        <f t="shared" si="28"/>
        <v>ΕΒΡΟΣ</v>
      </c>
      <c r="G439" s="116" t="str">
        <f t="shared" si="30"/>
        <v>317Α</v>
      </c>
      <c r="H439" s="117" t="s">
        <v>5</v>
      </c>
      <c r="I439" s="119" t="s">
        <v>9</v>
      </c>
      <c r="J439" s="257">
        <v>60</v>
      </c>
      <c r="K439" s="258"/>
      <c r="L439" s="259">
        <v>5</v>
      </c>
      <c r="M439" s="260"/>
      <c r="N439" s="261" t="s">
        <v>222</v>
      </c>
    </row>
    <row r="440" spans="1:14" ht="12" customHeight="1" x14ac:dyDescent="0.2">
      <c r="A440" s="5" t="s">
        <v>38</v>
      </c>
      <c r="B440" s="6" t="str">
        <f t="shared" si="29"/>
        <v>317</v>
      </c>
      <c r="C440" s="295" t="s">
        <v>100</v>
      </c>
      <c r="D440" s="302" t="s">
        <v>93</v>
      </c>
      <c r="E440" s="173" t="str">
        <f t="shared" si="31"/>
        <v>317</v>
      </c>
      <c r="F440" s="115" t="str">
        <f t="shared" si="28"/>
        <v>ΕΒΡΟΣ</v>
      </c>
      <c r="G440" s="116" t="str">
        <f t="shared" si="30"/>
        <v>317Α</v>
      </c>
      <c r="H440" s="117" t="s">
        <v>7</v>
      </c>
      <c r="I440" s="119" t="s">
        <v>8</v>
      </c>
      <c r="J440" s="257">
        <v>3</v>
      </c>
      <c r="K440" s="258"/>
      <c r="L440" s="260"/>
      <c r="M440" s="260">
        <v>1</v>
      </c>
      <c r="N440" s="261" t="s">
        <v>222</v>
      </c>
    </row>
    <row r="441" spans="1:14" ht="12" customHeight="1" x14ac:dyDescent="0.2">
      <c r="A441" s="5" t="s">
        <v>38</v>
      </c>
      <c r="B441" s="6" t="str">
        <f t="shared" si="29"/>
        <v>317</v>
      </c>
      <c r="C441" s="295" t="s">
        <v>100</v>
      </c>
      <c r="D441" s="302" t="s">
        <v>93</v>
      </c>
      <c r="E441" s="173" t="str">
        <f t="shared" si="31"/>
        <v>317</v>
      </c>
      <c r="F441" s="115" t="str">
        <f t="shared" si="28"/>
        <v>ΕΒΡΟΣ</v>
      </c>
      <c r="G441" s="116" t="str">
        <f t="shared" si="30"/>
        <v>317Α</v>
      </c>
      <c r="H441" s="117" t="s">
        <v>7</v>
      </c>
      <c r="I441" s="119" t="s">
        <v>9</v>
      </c>
      <c r="J441" s="257">
        <v>40</v>
      </c>
      <c r="K441" s="258"/>
      <c r="L441" s="259">
        <v>2</v>
      </c>
      <c r="M441" s="260"/>
      <c r="N441" s="261" t="s">
        <v>222</v>
      </c>
    </row>
    <row r="442" spans="1:14" ht="12" customHeight="1" x14ac:dyDescent="0.2">
      <c r="A442" s="5" t="s">
        <v>38</v>
      </c>
      <c r="B442" s="6" t="str">
        <f t="shared" si="29"/>
        <v>317</v>
      </c>
      <c r="C442" s="295" t="s">
        <v>100</v>
      </c>
      <c r="D442" s="302" t="s">
        <v>93</v>
      </c>
      <c r="E442" s="173" t="str">
        <f t="shared" si="31"/>
        <v>317</v>
      </c>
      <c r="F442" s="115" t="str">
        <f t="shared" si="28"/>
        <v>ΕΒΡΟΣ</v>
      </c>
      <c r="G442" s="116" t="str">
        <f t="shared" si="30"/>
        <v>317Α</v>
      </c>
      <c r="H442" s="117" t="s">
        <v>6</v>
      </c>
      <c r="I442" s="119" t="s">
        <v>8</v>
      </c>
      <c r="J442" s="274">
        <v>2</v>
      </c>
      <c r="K442" s="275"/>
      <c r="L442" s="276"/>
      <c r="M442" s="276">
        <v>1</v>
      </c>
      <c r="N442" s="261" t="s">
        <v>222</v>
      </c>
    </row>
    <row r="443" spans="1:14" ht="12" customHeight="1" thickBot="1" x14ac:dyDescent="0.25">
      <c r="A443" s="8" t="s">
        <v>38</v>
      </c>
      <c r="B443" s="9" t="str">
        <f t="shared" si="29"/>
        <v>317</v>
      </c>
      <c r="C443" s="306" t="s">
        <v>100</v>
      </c>
      <c r="D443" s="307" t="s">
        <v>93</v>
      </c>
      <c r="E443" s="211" t="str">
        <f t="shared" si="31"/>
        <v>317</v>
      </c>
      <c r="F443" s="212" t="str">
        <f t="shared" si="28"/>
        <v>ΕΒΡΟΣ</v>
      </c>
      <c r="G443" s="232" t="str">
        <f t="shared" si="30"/>
        <v>317Α</v>
      </c>
      <c r="H443" s="213" t="s">
        <v>6</v>
      </c>
      <c r="I443" s="214" t="s">
        <v>9</v>
      </c>
      <c r="J443" s="277">
        <v>20</v>
      </c>
      <c r="K443" s="278"/>
      <c r="L443" s="279">
        <v>2</v>
      </c>
      <c r="M443" s="279"/>
      <c r="N443" s="280" t="s">
        <v>222</v>
      </c>
    </row>
    <row r="444" spans="1:14" ht="12" customHeight="1" thickTop="1" thickBot="1" x14ac:dyDescent="0.25">
      <c r="A444" s="5" t="s">
        <v>39</v>
      </c>
      <c r="B444" s="6" t="str">
        <f t="shared" si="29"/>
        <v>319</v>
      </c>
      <c r="C444" s="270" t="s">
        <v>95</v>
      </c>
      <c r="D444" s="195" t="s">
        <v>94</v>
      </c>
      <c r="E444" s="271" t="str">
        <f t="shared" si="31"/>
        <v>319</v>
      </c>
      <c r="F444" s="300" t="str">
        <f t="shared" si="28"/>
        <v>ΗΡΑΚΛΕΙΟ</v>
      </c>
      <c r="G444" s="442" t="s">
        <v>149</v>
      </c>
      <c r="H444" s="246" t="s">
        <v>5</v>
      </c>
      <c r="I444" s="247" t="s">
        <v>9</v>
      </c>
      <c r="J444" s="292">
        <v>153</v>
      </c>
      <c r="K444" s="254">
        <f>J444</f>
        <v>153</v>
      </c>
      <c r="L444" s="443">
        <v>9</v>
      </c>
      <c r="M444" s="293"/>
      <c r="N444" s="444" t="s">
        <v>184</v>
      </c>
    </row>
    <row r="445" spans="1:14" ht="12" customHeight="1" x14ac:dyDescent="0.2">
      <c r="A445" s="5" t="s">
        <v>39</v>
      </c>
      <c r="B445" s="6" t="str">
        <f t="shared" si="29"/>
        <v>319</v>
      </c>
      <c r="C445" s="102" t="s">
        <v>95</v>
      </c>
      <c r="D445" s="103" t="s">
        <v>94</v>
      </c>
      <c r="E445" s="179" t="str">
        <f t="shared" si="31"/>
        <v>319</v>
      </c>
      <c r="F445" s="180" t="str">
        <f t="shared" si="28"/>
        <v>ΗΡΑΚΛΕΙΟ</v>
      </c>
      <c r="G445" s="181" t="s">
        <v>146</v>
      </c>
      <c r="H445" s="182" t="s">
        <v>5</v>
      </c>
      <c r="I445" s="183" t="s">
        <v>8</v>
      </c>
      <c r="J445" s="310">
        <v>46</v>
      </c>
      <c r="K445" s="266"/>
      <c r="L445" s="311"/>
      <c r="M445" s="311">
        <v>4</v>
      </c>
      <c r="N445" s="313" t="s">
        <v>185</v>
      </c>
    </row>
    <row r="446" spans="1:14" ht="12" customHeight="1" x14ac:dyDescent="0.2">
      <c r="A446" s="5" t="s">
        <v>39</v>
      </c>
      <c r="B446" s="6" t="str">
        <f t="shared" si="29"/>
        <v>319</v>
      </c>
      <c r="C446" s="102" t="s">
        <v>95</v>
      </c>
      <c r="D446" s="103" t="s">
        <v>94</v>
      </c>
      <c r="E446" s="151" t="str">
        <f t="shared" si="31"/>
        <v>319</v>
      </c>
      <c r="F446" s="115" t="str">
        <f t="shared" si="28"/>
        <v>ΗΡΑΚΛΕΙΟ</v>
      </c>
      <c r="G446" s="116" t="s">
        <v>146</v>
      </c>
      <c r="H446" s="117" t="s">
        <v>5</v>
      </c>
      <c r="I446" s="119" t="s">
        <v>10</v>
      </c>
      <c r="J446" s="257">
        <v>14</v>
      </c>
      <c r="K446" s="258">
        <f>SUM(J445:J449)</f>
        <v>132</v>
      </c>
      <c r="L446" s="260"/>
      <c r="M446" s="260">
        <v>2</v>
      </c>
      <c r="N446" s="261" t="s">
        <v>185</v>
      </c>
    </row>
    <row r="447" spans="1:14" ht="12" customHeight="1" x14ac:dyDescent="0.2">
      <c r="A447" s="5" t="s">
        <v>39</v>
      </c>
      <c r="B447" s="6" t="str">
        <f t="shared" si="29"/>
        <v>319</v>
      </c>
      <c r="C447" s="102" t="s">
        <v>95</v>
      </c>
      <c r="D447" s="103" t="s">
        <v>94</v>
      </c>
      <c r="E447" s="151" t="str">
        <f t="shared" si="31"/>
        <v>319</v>
      </c>
      <c r="F447" s="115" t="str">
        <f t="shared" si="28"/>
        <v>ΗΡΑΚΛΕΙΟ</v>
      </c>
      <c r="G447" s="116" t="s">
        <v>146</v>
      </c>
      <c r="H447" s="117" t="s">
        <v>7</v>
      </c>
      <c r="I447" s="119" t="s">
        <v>8</v>
      </c>
      <c r="J447" s="257">
        <v>10</v>
      </c>
      <c r="K447" s="258"/>
      <c r="L447" s="260"/>
      <c r="M447" s="260">
        <v>1</v>
      </c>
      <c r="N447" s="269" t="s">
        <v>185</v>
      </c>
    </row>
    <row r="448" spans="1:14" ht="12" customHeight="1" x14ac:dyDescent="0.2">
      <c r="A448" s="5" t="s">
        <v>39</v>
      </c>
      <c r="B448" s="6" t="str">
        <f t="shared" si="29"/>
        <v>319</v>
      </c>
      <c r="C448" s="102" t="s">
        <v>95</v>
      </c>
      <c r="D448" s="103" t="s">
        <v>94</v>
      </c>
      <c r="E448" s="151" t="str">
        <f t="shared" si="31"/>
        <v>319</v>
      </c>
      <c r="F448" s="115" t="str">
        <f t="shared" si="28"/>
        <v>ΗΡΑΚΛΕΙΟ</v>
      </c>
      <c r="G448" s="116" t="s">
        <v>146</v>
      </c>
      <c r="H448" s="117" t="s">
        <v>7</v>
      </c>
      <c r="I448" s="119" t="s">
        <v>9</v>
      </c>
      <c r="J448" s="257">
        <v>44</v>
      </c>
      <c r="K448" s="258"/>
      <c r="L448" s="260">
        <v>3</v>
      </c>
      <c r="M448" s="260"/>
      <c r="N448" s="261" t="s">
        <v>185</v>
      </c>
    </row>
    <row r="449" spans="1:14" ht="12" customHeight="1" thickBot="1" x14ac:dyDescent="0.25">
      <c r="A449" s="5" t="s">
        <v>39</v>
      </c>
      <c r="B449" s="6" t="str">
        <f t="shared" si="29"/>
        <v>319</v>
      </c>
      <c r="C449" s="172" t="s">
        <v>95</v>
      </c>
      <c r="D449" s="103" t="s">
        <v>94</v>
      </c>
      <c r="E449" s="156" t="str">
        <f t="shared" si="31"/>
        <v>319</v>
      </c>
      <c r="F449" s="157" t="str">
        <f t="shared" si="28"/>
        <v>ΗΡΑΚΛΕΙΟ</v>
      </c>
      <c r="G449" s="158" t="s">
        <v>146</v>
      </c>
      <c r="H449" s="159" t="s">
        <v>7</v>
      </c>
      <c r="I449" s="160" t="s">
        <v>10</v>
      </c>
      <c r="J449" s="431">
        <v>18</v>
      </c>
      <c r="K449" s="316"/>
      <c r="L449" s="432"/>
      <c r="M449" s="445">
        <v>1</v>
      </c>
      <c r="N449" s="433" t="s">
        <v>185</v>
      </c>
    </row>
    <row r="450" spans="1:14" ht="12" customHeight="1" thickTop="1" x14ac:dyDescent="0.2">
      <c r="A450" s="10" t="s">
        <v>39</v>
      </c>
      <c r="B450" s="11" t="str">
        <f t="shared" si="29"/>
        <v>319</v>
      </c>
      <c r="C450" s="102" t="s">
        <v>95</v>
      </c>
      <c r="D450" s="127" t="s">
        <v>94</v>
      </c>
      <c r="E450" s="200" t="str">
        <f t="shared" si="31"/>
        <v>319</v>
      </c>
      <c r="F450" s="105" t="str">
        <f t="shared" ref="F450:F468" si="32">RIGHT(A450,LEN(A450)-5)</f>
        <v>ΗΡΑΚΛΕΙΟ</v>
      </c>
      <c r="G450" s="106" t="s">
        <v>236</v>
      </c>
      <c r="H450" s="107" t="s">
        <v>3</v>
      </c>
      <c r="I450" s="108" t="s">
        <v>8</v>
      </c>
      <c r="J450" s="201">
        <v>5</v>
      </c>
      <c r="K450" s="202"/>
      <c r="L450" s="203"/>
      <c r="M450" s="446">
        <v>2</v>
      </c>
      <c r="N450" s="204" t="s">
        <v>186</v>
      </c>
    </row>
    <row r="451" spans="1:14" ht="12" customHeight="1" x14ac:dyDescent="0.2">
      <c r="A451" s="5" t="s">
        <v>39</v>
      </c>
      <c r="B451" s="6" t="str">
        <f t="shared" si="29"/>
        <v>319</v>
      </c>
      <c r="C451" s="102" t="s">
        <v>95</v>
      </c>
      <c r="D451" s="103" t="s">
        <v>94</v>
      </c>
      <c r="E451" s="151" t="str">
        <f t="shared" si="31"/>
        <v>319</v>
      </c>
      <c r="F451" s="115" t="str">
        <f t="shared" si="32"/>
        <v>ΗΡΑΚΛΕΙΟ</v>
      </c>
      <c r="G451" s="106" t="s">
        <v>236</v>
      </c>
      <c r="H451" s="117" t="s">
        <v>3</v>
      </c>
      <c r="I451" s="119" t="s">
        <v>9</v>
      </c>
      <c r="J451" s="152">
        <v>16</v>
      </c>
      <c r="K451" s="153"/>
      <c r="L451" s="197">
        <v>2</v>
      </c>
      <c r="M451" s="197"/>
      <c r="N451" s="169" t="s">
        <v>186</v>
      </c>
    </row>
    <row r="452" spans="1:14" ht="12" customHeight="1" x14ac:dyDescent="0.2">
      <c r="A452" s="5" t="s">
        <v>39</v>
      </c>
      <c r="B452" s="6" t="str">
        <f t="shared" si="29"/>
        <v>319</v>
      </c>
      <c r="C452" s="102" t="s">
        <v>95</v>
      </c>
      <c r="D452" s="103" t="s">
        <v>94</v>
      </c>
      <c r="E452" s="151" t="str">
        <f t="shared" si="31"/>
        <v>319</v>
      </c>
      <c r="F452" s="115" t="str">
        <f t="shared" si="32"/>
        <v>ΗΡΑΚΛΕΙΟ</v>
      </c>
      <c r="G452" s="106" t="s">
        <v>236</v>
      </c>
      <c r="H452" s="117" t="s">
        <v>3</v>
      </c>
      <c r="I452" s="119" t="s">
        <v>10</v>
      </c>
      <c r="J452" s="152">
        <v>16</v>
      </c>
      <c r="K452" s="153">
        <f>SUM(J450:J455)</f>
        <v>136</v>
      </c>
      <c r="L452" s="197"/>
      <c r="M452" s="241">
        <v>2</v>
      </c>
      <c r="N452" s="198" t="s">
        <v>186</v>
      </c>
    </row>
    <row r="453" spans="1:14" ht="12" customHeight="1" x14ac:dyDescent="0.2">
      <c r="A453" s="5" t="s">
        <v>39</v>
      </c>
      <c r="B453" s="6" t="str">
        <f t="shared" si="29"/>
        <v>319</v>
      </c>
      <c r="C453" s="102" t="s">
        <v>95</v>
      </c>
      <c r="D453" s="103" t="s">
        <v>94</v>
      </c>
      <c r="E453" s="151" t="str">
        <f t="shared" si="31"/>
        <v>319</v>
      </c>
      <c r="F453" s="115" t="str">
        <f t="shared" si="32"/>
        <v>ΗΡΑΚΛΕΙΟ</v>
      </c>
      <c r="G453" s="106" t="s">
        <v>236</v>
      </c>
      <c r="H453" s="117" t="s">
        <v>6</v>
      </c>
      <c r="I453" s="119" t="s">
        <v>8</v>
      </c>
      <c r="J453" s="274">
        <v>7</v>
      </c>
      <c r="K453" s="275"/>
      <c r="L453" s="276"/>
      <c r="M453" s="276">
        <v>1</v>
      </c>
      <c r="N453" s="261" t="s">
        <v>186</v>
      </c>
    </row>
    <row r="454" spans="1:14" ht="12" customHeight="1" x14ac:dyDescent="0.2">
      <c r="A454" s="5" t="s">
        <v>39</v>
      </c>
      <c r="B454" s="6" t="str">
        <f t="shared" si="29"/>
        <v>319</v>
      </c>
      <c r="C454" s="102" t="s">
        <v>95</v>
      </c>
      <c r="D454" s="103" t="s">
        <v>94</v>
      </c>
      <c r="E454" s="151" t="str">
        <f t="shared" si="31"/>
        <v>319</v>
      </c>
      <c r="F454" s="115" t="str">
        <f t="shared" si="32"/>
        <v>ΗΡΑΚΛΕΙΟ</v>
      </c>
      <c r="G454" s="106" t="s">
        <v>236</v>
      </c>
      <c r="H454" s="117" t="s">
        <v>6</v>
      </c>
      <c r="I454" s="119" t="s">
        <v>9</v>
      </c>
      <c r="J454" s="274">
        <v>61</v>
      </c>
      <c r="K454" s="275"/>
      <c r="L454" s="276">
        <v>4</v>
      </c>
      <c r="M454" s="276"/>
      <c r="N454" s="261" t="s">
        <v>186</v>
      </c>
    </row>
    <row r="455" spans="1:14" ht="12" customHeight="1" thickBot="1" x14ac:dyDescent="0.25">
      <c r="A455" s="12" t="s">
        <v>39</v>
      </c>
      <c r="B455" s="13" t="str">
        <f t="shared" si="29"/>
        <v>319</v>
      </c>
      <c r="C455" s="102" t="s">
        <v>95</v>
      </c>
      <c r="D455" s="103" t="s">
        <v>94</v>
      </c>
      <c r="E455" s="173" t="str">
        <f t="shared" si="31"/>
        <v>319</v>
      </c>
      <c r="F455" s="133" t="str">
        <f t="shared" si="32"/>
        <v>ΗΡΑΚΛΕΙΟ</v>
      </c>
      <c r="G455" s="106" t="s">
        <v>236</v>
      </c>
      <c r="H455" s="135" t="s">
        <v>6</v>
      </c>
      <c r="I455" s="136" t="s">
        <v>10</v>
      </c>
      <c r="J455" s="286">
        <v>31</v>
      </c>
      <c r="K455" s="308"/>
      <c r="L455" s="287"/>
      <c r="M455" s="287">
        <v>2</v>
      </c>
      <c r="N455" s="289" t="s">
        <v>186</v>
      </c>
    </row>
    <row r="456" spans="1:14" ht="12" customHeight="1" thickTop="1" x14ac:dyDescent="0.2">
      <c r="A456" s="5" t="s">
        <v>39</v>
      </c>
      <c r="B456" s="6" t="str">
        <f t="shared" ref="B456:B468" si="33">LEFT(A456,3)</f>
        <v>319</v>
      </c>
      <c r="C456" s="102" t="s">
        <v>95</v>
      </c>
      <c r="D456" s="103" t="s">
        <v>94</v>
      </c>
      <c r="E456" s="179" t="str">
        <f t="shared" si="31"/>
        <v>319</v>
      </c>
      <c r="F456" s="180" t="str">
        <f t="shared" si="32"/>
        <v>ΗΡΑΚΛΕΙΟ</v>
      </c>
      <c r="G456" s="181" t="s">
        <v>147</v>
      </c>
      <c r="H456" s="182" t="s">
        <v>4</v>
      </c>
      <c r="I456" s="183" t="s">
        <v>8</v>
      </c>
      <c r="J456" s="207">
        <v>40</v>
      </c>
      <c r="K456" s="202"/>
      <c r="L456" s="208"/>
      <c r="M456" s="208">
        <v>3</v>
      </c>
      <c r="N456" s="209" t="s">
        <v>187</v>
      </c>
    </row>
    <row r="457" spans="1:14" ht="12" customHeight="1" x14ac:dyDescent="0.2">
      <c r="A457" s="5" t="s">
        <v>39</v>
      </c>
      <c r="B457" s="6" t="str">
        <f t="shared" si="33"/>
        <v>319</v>
      </c>
      <c r="C457" s="102" t="s">
        <v>95</v>
      </c>
      <c r="D457" s="103" t="s">
        <v>94</v>
      </c>
      <c r="E457" s="151" t="str">
        <f t="shared" si="31"/>
        <v>319</v>
      </c>
      <c r="F457" s="115" t="str">
        <f t="shared" si="32"/>
        <v>ΗΡΑΚΛΕΙΟ</v>
      </c>
      <c r="G457" s="116" t="s">
        <v>147</v>
      </c>
      <c r="H457" s="117" t="s">
        <v>4</v>
      </c>
      <c r="I457" s="119" t="s">
        <v>9</v>
      </c>
      <c r="J457" s="152">
        <v>70</v>
      </c>
      <c r="K457" s="153">
        <f>SUM(J456:J458)</f>
        <v>129</v>
      </c>
      <c r="L457" s="197">
        <v>5</v>
      </c>
      <c r="M457" s="197"/>
      <c r="N457" s="198" t="s">
        <v>187</v>
      </c>
    </row>
    <row r="458" spans="1:14" ht="12" customHeight="1" thickBot="1" x14ac:dyDescent="0.25">
      <c r="A458" s="5" t="s">
        <v>39</v>
      </c>
      <c r="B458" s="6" t="str">
        <f t="shared" si="33"/>
        <v>319</v>
      </c>
      <c r="C458" s="102" t="s">
        <v>95</v>
      </c>
      <c r="D458" s="103" t="s">
        <v>94</v>
      </c>
      <c r="E458" s="211" t="str">
        <f t="shared" si="31"/>
        <v>319</v>
      </c>
      <c r="F458" s="212" t="str">
        <f t="shared" si="32"/>
        <v>ΗΡΑΚΛΕΙΟ</v>
      </c>
      <c r="G458" s="232" t="s">
        <v>147</v>
      </c>
      <c r="H458" s="213" t="s">
        <v>4</v>
      </c>
      <c r="I458" s="214" t="s">
        <v>10</v>
      </c>
      <c r="J458" s="233">
        <v>19</v>
      </c>
      <c r="K458" s="234"/>
      <c r="L458" s="235"/>
      <c r="M458" s="235">
        <v>2</v>
      </c>
      <c r="N458" s="219" t="s">
        <v>187</v>
      </c>
    </row>
    <row r="459" spans="1:14" ht="12" customHeight="1" thickTop="1" x14ac:dyDescent="0.2">
      <c r="A459" s="5" t="s">
        <v>40</v>
      </c>
      <c r="B459" s="6" t="str">
        <f t="shared" si="33"/>
        <v>323</v>
      </c>
      <c r="C459" s="102" t="s">
        <v>95</v>
      </c>
      <c r="D459" s="195" t="s">
        <v>96</v>
      </c>
      <c r="E459" s="151" t="str">
        <f t="shared" si="31"/>
        <v>323</v>
      </c>
      <c r="F459" s="115" t="str">
        <f t="shared" si="32"/>
        <v>ΧΑΝΙΑ</v>
      </c>
      <c r="G459" s="116" t="str">
        <f>CONCATENATE(E459,"Α")</f>
        <v>323Α</v>
      </c>
      <c r="H459" s="117" t="s">
        <v>4</v>
      </c>
      <c r="I459" s="119" t="s">
        <v>8</v>
      </c>
      <c r="J459" s="257">
        <v>34</v>
      </c>
      <c r="K459" s="254"/>
      <c r="L459" s="260"/>
      <c r="M459" s="260">
        <v>3</v>
      </c>
      <c r="N459" s="261" t="s">
        <v>179</v>
      </c>
    </row>
    <row r="460" spans="1:14" ht="12" customHeight="1" x14ac:dyDescent="0.2">
      <c r="A460" s="5" t="s">
        <v>40</v>
      </c>
      <c r="B460" s="6" t="str">
        <f t="shared" si="33"/>
        <v>323</v>
      </c>
      <c r="C460" s="102" t="s">
        <v>95</v>
      </c>
      <c r="D460" s="103" t="s">
        <v>96</v>
      </c>
      <c r="E460" s="151" t="str">
        <f t="shared" si="31"/>
        <v>323</v>
      </c>
      <c r="F460" s="115" t="str">
        <f t="shared" si="32"/>
        <v>ΧΑΝΙΑ</v>
      </c>
      <c r="G460" s="116" t="str">
        <f>CONCATENATE(E460,"Α")</f>
        <v>323Α</v>
      </c>
      <c r="H460" s="117" t="s">
        <v>4</v>
      </c>
      <c r="I460" s="119" t="s">
        <v>9</v>
      </c>
      <c r="J460" s="257">
        <v>73</v>
      </c>
      <c r="K460" s="258">
        <f>SUM(J459:J462)</f>
        <v>133</v>
      </c>
      <c r="L460" s="260">
        <v>5</v>
      </c>
      <c r="M460" s="260"/>
      <c r="N460" s="269" t="s">
        <v>179</v>
      </c>
    </row>
    <row r="461" spans="1:14" ht="12" customHeight="1" x14ac:dyDescent="0.2">
      <c r="A461" s="8" t="s">
        <v>40</v>
      </c>
      <c r="B461" s="9" t="str">
        <f>LEFT(A461,3)</f>
        <v>323</v>
      </c>
      <c r="C461" s="102" t="s">
        <v>95</v>
      </c>
      <c r="D461" s="103" t="s">
        <v>96</v>
      </c>
      <c r="E461" s="173" t="str">
        <f>B461</f>
        <v>323</v>
      </c>
      <c r="F461" s="133" t="str">
        <f t="shared" si="32"/>
        <v>ΧΑΝΙΑ</v>
      </c>
      <c r="G461" s="134" t="str">
        <f>CONCATENATE(E461,"Α")</f>
        <v>323Α</v>
      </c>
      <c r="H461" s="135" t="s">
        <v>6</v>
      </c>
      <c r="I461" s="447" t="s">
        <v>8</v>
      </c>
      <c r="J461" s="286">
        <v>5</v>
      </c>
      <c r="K461" s="275"/>
      <c r="L461" s="287"/>
      <c r="M461" s="287">
        <v>1</v>
      </c>
      <c r="N461" s="289" t="s">
        <v>179</v>
      </c>
    </row>
    <row r="462" spans="1:14" ht="12" customHeight="1" thickBot="1" x14ac:dyDescent="0.25">
      <c r="A462" s="16" t="s">
        <v>40</v>
      </c>
      <c r="B462" s="17" t="str">
        <f>LEFT(A462,3)</f>
        <v>323</v>
      </c>
      <c r="C462" s="102" t="s">
        <v>95</v>
      </c>
      <c r="D462" s="103" t="s">
        <v>96</v>
      </c>
      <c r="E462" s="173" t="str">
        <f>B462</f>
        <v>323</v>
      </c>
      <c r="F462" s="133" t="str">
        <f t="shared" si="32"/>
        <v>ΧΑΝΙΑ</v>
      </c>
      <c r="G462" s="134" t="str">
        <f>CONCATENATE(E462,"Α")</f>
        <v>323Α</v>
      </c>
      <c r="H462" s="135" t="s">
        <v>6</v>
      </c>
      <c r="I462" s="447" t="s">
        <v>9</v>
      </c>
      <c r="J462" s="286">
        <v>21</v>
      </c>
      <c r="K462" s="308"/>
      <c r="L462" s="287">
        <v>2</v>
      </c>
      <c r="M462" s="287"/>
      <c r="N462" s="289" t="s">
        <v>179</v>
      </c>
    </row>
    <row r="463" spans="1:14" ht="12" customHeight="1" thickTop="1" x14ac:dyDescent="0.2">
      <c r="A463" s="10" t="s">
        <v>40</v>
      </c>
      <c r="B463" s="11" t="str">
        <f>LEFT(A463,3)</f>
        <v>323</v>
      </c>
      <c r="C463" s="102" t="s">
        <v>95</v>
      </c>
      <c r="D463" s="127" t="s">
        <v>96</v>
      </c>
      <c r="E463" s="179" t="str">
        <f>B463</f>
        <v>323</v>
      </c>
      <c r="F463" s="180" t="str">
        <f t="shared" si="32"/>
        <v>ΧΑΝΙΑ</v>
      </c>
      <c r="G463" s="181" t="s">
        <v>148</v>
      </c>
      <c r="H463" s="182" t="s">
        <v>3</v>
      </c>
      <c r="I463" s="183" t="s">
        <v>8</v>
      </c>
      <c r="J463" s="310">
        <v>1</v>
      </c>
      <c r="K463" s="266"/>
      <c r="L463" s="311"/>
      <c r="M463" s="311">
        <v>1</v>
      </c>
      <c r="N463" s="313" t="s">
        <v>180</v>
      </c>
    </row>
    <row r="464" spans="1:14" ht="12" customHeight="1" x14ac:dyDescent="0.2">
      <c r="A464" s="5" t="s">
        <v>40</v>
      </c>
      <c r="B464" s="6" t="str">
        <f>LEFT(A464,3)</f>
        <v>323</v>
      </c>
      <c r="C464" s="102" t="s">
        <v>95</v>
      </c>
      <c r="D464" s="103" t="s">
        <v>96</v>
      </c>
      <c r="E464" s="151" t="str">
        <f>B464</f>
        <v>323</v>
      </c>
      <c r="F464" s="115" t="str">
        <f t="shared" si="32"/>
        <v>ΧΑΝΙΑ</v>
      </c>
      <c r="G464" s="116" t="s">
        <v>148</v>
      </c>
      <c r="H464" s="117" t="s">
        <v>3</v>
      </c>
      <c r="I464" s="119" t="s">
        <v>9</v>
      </c>
      <c r="J464" s="257">
        <v>4</v>
      </c>
      <c r="K464" s="258"/>
      <c r="L464" s="260">
        <v>1</v>
      </c>
      <c r="M464" s="260"/>
      <c r="N464" s="261" t="s">
        <v>180</v>
      </c>
    </row>
    <row r="465" spans="1:14" ht="12" customHeight="1" x14ac:dyDescent="0.2">
      <c r="A465" s="5" t="s">
        <v>40</v>
      </c>
      <c r="B465" s="6" t="str">
        <f t="shared" si="33"/>
        <v>323</v>
      </c>
      <c r="C465" s="102" t="s">
        <v>95</v>
      </c>
      <c r="D465" s="103" t="s">
        <v>96</v>
      </c>
      <c r="E465" s="151" t="str">
        <f t="shared" si="31"/>
        <v>323</v>
      </c>
      <c r="F465" s="115" t="str">
        <f t="shared" si="32"/>
        <v>ΧΑΝΙΑ</v>
      </c>
      <c r="G465" s="116" t="s">
        <v>148</v>
      </c>
      <c r="H465" s="117" t="s">
        <v>5</v>
      </c>
      <c r="I465" s="119" t="s">
        <v>8</v>
      </c>
      <c r="J465" s="257">
        <v>28</v>
      </c>
      <c r="K465" s="258">
        <f>SUM(J463:J468)</f>
        <v>121</v>
      </c>
      <c r="L465" s="260"/>
      <c r="M465" s="260">
        <v>2</v>
      </c>
      <c r="N465" s="269" t="s">
        <v>180</v>
      </c>
    </row>
    <row r="466" spans="1:14" ht="12" customHeight="1" x14ac:dyDescent="0.2">
      <c r="A466" s="5" t="s">
        <v>40</v>
      </c>
      <c r="B466" s="6" t="str">
        <f t="shared" si="33"/>
        <v>323</v>
      </c>
      <c r="C466" s="102" t="s">
        <v>95</v>
      </c>
      <c r="D466" s="103" t="s">
        <v>96</v>
      </c>
      <c r="E466" s="151" t="str">
        <f t="shared" si="31"/>
        <v>323</v>
      </c>
      <c r="F466" s="115" t="str">
        <f t="shared" si="32"/>
        <v>ΧΑΝΙΑ</v>
      </c>
      <c r="G466" s="116" t="s">
        <v>148</v>
      </c>
      <c r="H466" s="117" t="s">
        <v>5</v>
      </c>
      <c r="I466" s="119" t="s">
        <v>9</v>
      </c>
      <c r="J466" s="257">
        <v>61</v>
      </c>
      <c r="K466" s="258"/>
      <c r="L466" s="259">
        <v>4</v>
      </c>
      <c r="M466" s="260"/>
      <c r="N466" s="261" t="s">
        <v>180</v>
      </c>
    </row>
    <row r="467" spans="1:14" ht="12" customHeight="1" x14ac:dyDescent="0.2">
      <c r="A467" s="5" t="s">
        <v>40</v>
      </c>
      <c r="B467" s="6" t="str">
        <f t="shared" si="33"/>
        <v>323</v>
      </c>
      <c r="C467" s="102" t="s">
        <v>95</v>
      </c>
      <c r="D467" s="103" t="s">
        <v>96</v>
      </c>
      <c r="E467" s="151" t="str">
        <f t="shared" si="31"/>
        <v>323</v>
      </c>
      <c r="F467" s="115" t="str">
        <f t="shared" si="32"/>
        <v>ΧΑΝΙΑ</v>
      </c>
      <c r="G467" s="116" t="s">
        <v>148</v>
      </c>
      <c r="H467" s="117" t="s">
        <v>7</v>
      </c>
      <c r="I467" s="119" t="s">
        <v>8</v>
      </c>
      <c r="J467" s="257">
        <v>1</v>
      </c>
      <c r="K467" s="258"/>
      <c r="L467" s="260"/>
      <c r="M467" s="260">
        <v>1</v>
      </c>
      <c r="N467" s="261" t="s">
        <v>180</v>
      </c>
    </row>
    <row r="468" spans="1:14" ht="12" customHeight="1" thickBot="1" x14ac:dyDescent="0.25">
      <c r="A468" s="5" t="s">
        <v>40</v>
      </c>
      <c r="B468" s="6" t="str">
        <f t="shared" si="33"/>
        <v>323</v>
      </c>
      <c r="C468" s="448" t="s">
        <v>95</v>
      </c>
      <c r="D468" s="449" t="s">
        <v>96</v>
      </c>
      <c r="E468" s="450" t="str">
        <f t="shared" si="31"/>
        <v>323</v>
      </c>
      <c r="F468" s="451" t="str">
        <f t="shared" si="32"/>
        <v>ΧΑΝΙΑ</v>
      </c>
      <c r="G468" s="452" t="s">
        <v>148</v>
      </c>
      <c r="H468" s="453" t="s">
        <v>7</v>
      </c>
      <c r="I468" s="454" t="s">
        <v>9</v>
      </c>
      <c r="J468" s="455">
        <v>26</v>
      </c>
      <c r="K468" s="456"/>
      <c r="L468" s="457">
        <v>2</v>
      </c>
      <c r="M468" s="458"/>
      <c r="N468" s="459" t="s">
        <v>180</v>
      </c>
    </row>
    <row r="469" spans="1:14" s="31" customFormat="1" ht="24" customHeight="1" thickTop="1" x14ac:dyDescent="0.2">
      <c r="A469" s="18"/>
      <c r="B469" s="19"/>
      <c r="C469" s="20"/>
      <c r="D469" s="21"/>
      <c r="E469" s="22"/>
      <c r="F469" s="23"/>
      <c r="G469" s="24" t="s">
        <v>104</v>
      </c>
      <c r="H469" s="24"/>
      <c r="I469" s="25"/>
      <c r="J469" s="26">
        <f>SUM(J2:J468)</f>
        <v>9902</v>
      </c>
      <c r="K469" s="26">
        <f>SUM(K2:K468)</f>
        <v>9902</v>
      </c>
      <c r="L469" s="27"/>
      <c r="M469" s="27"/>
      <c r="N469" s="91"/>
    </row>
    <row r="470" spans="1:14" ht="24" hidden="1" customHeight="1" thickBot="1" x14ac:dyDescent="0.25">
      <c r="B470" s="33"/>
      <c r="C470" s="34"/>
      <c r="D470" s="35"/>
      <c r="E470" s="36"/>
      <c r="F470" s="37"/>
    </row>
    <row r="471" spans="1:14" ht="12" hidden="1" customHeight="1" thickTop="1" x14ac:dyDescent="0.2">
      <c r="B471" s="33"/>
      <c r="C471" s="34"/>
      <c r="D471" s="35"/>
      <c r="E471" s="36"/>
      <c r="F471" s="37"/>
      <c r="H471" s="43" t="s">
        <v>3</v>
      </c>
      <c r="I471" s="44" t="s">
        <v>8</v>
      </c>
      <c r="J471" s="45">
        <f>J2+J26+J41+J47+J66+J72+J82+J101+J107+J117+J127+J137+J147+J157+J167+J181+J190+J200+J210+J220+J234+J244+J254+J264+J274+J284+J298+J308+J318+J328+J338+J348+J358+J377+J392+J404+J414+J424+J434+J450+J463</f>
        <v>171</v>
      </c>
      <c r="K471" s="46"/>
    </row>
    <row r="472" spans="1:14" ht="12" hidden="1" customHeight="1" x14ac:dyDescent="0.2">
      <c r="B472" s="33"/>
      <c r="F472" s="37"/>
      <c r="G472" s="50"/>
      <c r="H472" s="51" t="s">
        <v>3</v>
      </c>
      <c r="I472" s="52" t="s">
        <v>9</v>
      </c>
      <c r="J472" s="53">
        <f>J3+J27+J42+J48+J67+J73+J83+J102+J108+J118+J128+J138+J148+J158+J168+J182+J191+J201+J211+J221+J235+J245+J255+J265+J275+J285+J299+J309+J319+J329+J339+J349+J359+J378+J393+J405+J415+J425+J435+J451+J464</f>
        <v>343</v>
      </c>
      <c r="K472" s="46"/>
      <c r="L472" s="42"/>
      <c r="M472" s="42"/>
    </row>
    <row r="473" spans="1:14" ht="12" hidden="1" customHeight="1" thickBot="1" x14ac:dyDescent="0.25">
      <c r="B473" s="33"/>
      <c r="F473" s="37"/>
      <c r="G473" s="50"/>
      <c r="H473" s="54" t="s">
        <v>3</v>
      </c>
      <c r="I473" s="55" t="s">
        <v>10</v>
      </c>
      <c r="J473" s="56">
        <f>J4+J28+J43+J68+J103+J183+J222+J286+J360+J379+J394+J452</f>
        <v>195</v>
      </c>
      <c r="K473" s="57"/>
      <c r="L473" s="42"/>
      <c r="M473" s="42"/>
    </row>
    <row r="474" spans="1:14" ht="12" hidden="1" customHeight="1" thickTop="1" thickBot="1" x14ac:dyDescent="0.25">
      <c r="B474" s="33"/>
      <c r="F474" s="37"/>
      <c r="G474" s="50"/>
      <c r="H474" s="58"/>
      <c r="I474" s="59"/>
      <c r="J474" s="60"/>
      <c r="K474" s="60"/>
      <c r="L474" s="47"/>
      <c r="M474" s="47"/>
    </row>
    <row r="475" spans="1:14" ht="12" hidden="1" customHeight="1" thickTop="1" x14ac:dyDescent="0.2">
      <c r="B475" s="33"/>
      <c r="C475" s="34"/>
      <c r="D475" s="35"/>
      <c r="E475" s="36"/>
      <c r="F475" s="37"/>
      <c r="H475" s="61" t="s">
        <v>4</v>
      </c>
      <c r="I475" s="62" t="s">
        <v>8</v>
      </c>
      <c r="J475" s="45">
        <f>J5+J23+J32+J53+J60+J74+J84+J92+J109+J119+J129+J139+J149+J159+J169+J187+J192+J202+J212+J226+J236+J246+J256+J266+J276+J290+J300+J310+J320+J330+J340+J350+J361+J382+J389+J406+J416+J426+J436+J456+J459</f>
        <v>692</v>
      </c>
      <c r="K475" s="46"/>
    </row>
    <row r="476" spans="1:14" ht="12" hidden="1" customHeight="1" x14ac:dyDescent="0.2">
      <c r="B476" s="33"/>
      <c r="F476" s="37"/>
      <c r="G476" s="50"/>
      <c r="H476" s="63" t="s">
        <v>4</v>
      </c>
      <c r="I476" s="64" t="s">
        <v>9</v>
      </c>
      <c r="J476" s="65">
        <f>J6+J24+J33+J54+J61+J75+J85+J93+J110+J120+J130+J140+J150+J160+J170+J188+J193+J203+J213+J227+J237+J247+J257+J267+J277+J291+J301+J311+J321+J331+J341+J351+J362+J384+J390+J407+J417+J427+J437+J457+J460</f>
        <v>1281</v>
      </c>
      <c r="K476" s="46"/>
      <c r="L476" s="42"/>
      <c r="M476" s="42"/>
    </row>
    <row r="477" spans="1:14" ht="12" hidden="1" customHeight="1" thickBot="1" x14ac:dyDescent="0.25">
      <c r="B477" s="33"/>
      <c r="F477" s="37"/>
      <c r="G477" s="50"/>
      <c r="H477" s="54" t="s">
        <v>4</v>
      </c>
      <c r="I477" s="55" t="s">
        <v>10</v>
      </c>
      <c r="J477" s="56">
        <f>J7+J25+J34+J62+J94+J189+J228+J292+J363+J385+J391+J458</f>
        <v>361</v>
      </c>
      <c r="K477" s="57"/>
      <c r="L477" s="42"/>
      <c r="M477" s="42"/>
    </row>
    <row r="478" spans="1:14" ht="12" hidden="1" customHeight="1" thickTop="1" thickBot="1" x14ac:dyDescent="0.25">
      <c r="B478" s="33"/>
      <c r="F478" s="37"/>
      <c r="G478" s="50"/>
      <c r="H478" s="58"/>
      <c r="I478" s="59"/>
      <c r="J478" s="60"/>
      <c r="K478" s="60"/>
      <c r="L478" s="47"/>
      <c r="M478" s="47"/>
    </row>
    <row r="479" spans="1:14" ht="12" hidden="1" customHeight="1" thickTop="1" x14ac:dyDescent="0.2">
      <c r="B479" s="33"/>
      <c r="C479" s="34"/>
      <c r="D479" s="35"/>
      <c r="E479" s="36"/>
      <c r="F479" s="37"/>
      <c r="H479" s="61" t="s">
        <v>5</v>
      </c>
      <c r="I479" s="62" t="s">
        <v>8</v>
      </c>
      <c r="J479" s="66">
        <f>J8+J29+J35+J49+J63+J76+J86+J95+J111+J121+J131+J141+J151+J161+J171+J184+J194+J204+J214+J223+J238+J248+J258+J268+J278+J287+J302+J312+J322+J332+J342+J352+J364+J380+J395+J408+J418+J428+J438+J445+J465</f>
        <v>905</v>
      </c>
      <c r="K479" s="67"/>
    </row>
    <row r="480" spans="1:14" ht="12" hidden="1" customHeight="1" x14ac:dyDescent="0.2">
      <c r="B480" s="33"/>
      <c r="F480" s="37"/>
      <c r="G480" s="50"/>
      <c r="H480" s="68" t="s">
        <v>5</v>
      </c>
      <c r="I480" s="69" t="s">
        <v>9</v>
      </c>
      <c r="J480" s="70">
        <f>J9+J30+J36+J50+J64+J77+J87+J96+J112+J122+J132+J142+J152+J162+J172+J185+J195+J205+J215+J224+J239+J249+J259+J269+J279+J288+J303+J313+J323+J333+J343+J353+J365+J383+J396+J409+J419+J429+J439+J444+J466</f>
        <v>1731</v>
      </c>
      <c r="K480" s="67"/>
      <c r="L480" s="42"/>
      <c r="M480" s="42"/>
    </row>
    <row r="481" spans="1:14" ht="12" hidden="1" customHeight="1" thickBot="1" x14ac:dyDescent="0.25">
      <c r="B481" s="33"/>
      <c r="F481" s="37"/>
      <c r="G481" s="50"/>
      <c r="H481" s="54" t="s">
        <v>5</v>
      </c>
      <c r="I481" s="55" t="s">
        <v>10</v>
      </c>
      <c r="J481" s="71">
        <f>J10+J31+J37+J65+J97+J186+J225+J289+J366+J381+J397+J446</f>
        <v>148</v>
      </c>
      <c r="K481" s="72"/>
      <c r="L481" s="42"/>
      <c r="M481" s="42"/>
    </row>
    <row r="482" spans="1:14" ht="12" hidden="1" customHeight="1" thickTop="1" thickBot="1" x14ac:dyDescent="0.25">
      <c r="B482" s="33"/>
      <c r="F482" s="37"/>
      <c r="G482" s="50"/>
      <c r="H482" s="58"/>
      <c r="I482" s="59"/>
      <c r="J482" s="73"/>
      <c r="K482" s="73"/>
      <c r="L482" s="47"/>
      <c r="M482" s="47"/>
    </row>
    <row r="483" spans="1:14" ht="12" hidden="1" customHeight="1" thickTop="1" x14ac:dyDescent="0.2">
      <c r="B483" s="33"/>
      <c r="C483" s="34"/>
      <c r="D483" s="35"/>
      <c r="E483" s="36"/>
      <c r="F483" s="37"/>
      <c r="H483" s="61" t="s">
        <v>7</v>
      </c>
      <c r="I483" s="62" t="s">
        <v>8</v>
      </c>
      <c r="J483" s="66">
        <f>J11+J17+J38+J55+J57+J78+J88+J104+J113+J123+J133+J143+J153+J163+J173+J177+J196+J206+J216+J229+J240+J250+J260+J270+J280+J293+J304+J314+J324+J334+J344+J354+J367+J374+J401+J410+J420+J430+J440+J447+J467</f>
        <v>276</v>
      </c>
      <c r="K483" s="67"/>
    </row>
    <row r="484" spans="1:14" ht="12" hidden="1" customHeight="1" x14ac:dyDescent="0.2">
      <c r="B484" s="33"/>
      <c r="F484" s="37"/>
      <c r="G484" s="50"/>
      <c r="H484" s="63" t="s">
        <v>7</v>
      </c>
      <c r="I484" s="64" t="s">
        <v>9</v>
      </c>
      <c r="J484" s="70">
        <f>J12+J18+J39+J56+J58+J79+J89+J105+J114+J124+J134+J144+J154+J164+J174+J178+J197+J207+J217+J230+J241+J251+J261+J271+J281+J294+J305+J315+J325+J335+J345+J355+J368+J373+J402+J411+J421+J431+J441+J448+J468</f>
        <v>1547</v>
      </c>
      <c r="K484" s="67"/>
      <c r="L484" s="42"/>
      <c r="M484" s="42"/>
    </row>
    <row r="485" spans="1:14" ht="12" hidden="1" customHeight="1" thickBot="1" x14ac:dyDescent="0.25">
      <c r="B485" s="33"/>
      <c r="F485" s="37"/>
      <c r="G485" s="50"/>
      <c r="H485" s="54" t="s">
        <v>7</v>
      </c>
      <c r="I485" s="55" t="s">
        <v>10</v>
      </c>
      <c r="J485" s="71">
        <f>J13+J19+J40+J59+J106+J369+J375+J403+J449</f>
        <v>363</v>
      </c>
      <c r="K485" s="72"/>
      <c r="L485" s="42"/>
      <c r="M485" s="42"/>
    </row>
    <row r="486" spans="1:14" ht="12" hidden="1" customHeight="1" thickTop="1" thickBot="1" x14ac:dyDescent="0.25">
      <c r="B486" s="33"/>
      <c r="F486" s="37"/>
      <c r="G486" s="50"/>
      <c r="H486" s="74"/>
      <c r="I486" s="75"/>
      <c r="J486" s="76"/>
      <c r="K486" s="76"/>
      <c r="L486" s="42"/>
      <c r="M486" s="42"/>
    </row>
    <row r="487" spans="1:14" ht="12" hidden="1" customHeight="1" thickTop="1" x14ac:dyDescent="0.2">
      <c r="B487" s="33"/>
      <c r="C487" s="34"/>
      <c r="D487" s="35"/>
      <c r="E487" s="36"/>
      <c r="F487" s="37"/>
      <c r="H487" s="61" t="s">
        <v>6</v>
      </c>
      <c r="I487" s="62" t="s">
        <v>8</v>
      </c>
      <c r="J487" s="66">
        <f>J14+J20+J44+J51+J69+J80+J90+J98+J115+J125+J135+J145+J155+J165+J175+J179+J198+J208+J218+J231+J242+J252+J262+J272+J282+J295+J306+J316+J326+J336+J346+J356+J370+J386+J398+J412+J422+J432+J442+J453+J461</f>
        <v>235</v>
      </c>
      <c r="K487" s="67"/>
    </row>
    <row r="488" spans="1:14" ht="12" hidden="1" customHeight="1" x14ac:dyDescent="0.2">
      <c r="B488" s="33"/>
      <c r="F488" s="37"/>
      <c r="G488" s="50"/>
      <c r="H488" s="63" t="s">
        <v>6</v>
      </c>
      <c r="I488" s="64" t="s">
        <v>9</v>
      </c>
      <c r="J488" s="70">
        <f>J15+J21+J45+J52+J70+J81+J91+J99+J116+J126+J136+J146+J156+J166+J176+J180+J199+J209+J219+J232+J243+J253+J263+J273+J283+J296+J307+J317+J327+J337+J347+J357+J371+J387+J399+J413+J423+J433+J443+J454+J462</f>
        <v>1098</v>
      </c>
      <c r="K488" s="67"/>
      <c r="L488" s="42"/>
      <c r="M488" s="42"/>
    </row>
    <row r="489" spans="1:14" ht="12" hidden="1" customHeight="1" thickBot="1" x14ac:dyDescent="0.25">
      <c r="B489" s="33"/>
      <c r="F489" s="37"/>
      <c r="G489" s="50"/>
      <c r="H489" s="54" t="s">
        <v>6</v>
      </c>
      <c r="I489" s="55" t="s">
        <v>10</v>
      </c>
      <c r="J489" s="77">
        <f>J16+J22+J46+J71+J100+J233+J297+J372+J388+J400+J455</f>
        <v>454</v>
      </c>
      <c r="K489" s="67"/>
      <c r="L489" s="42"/>
      <c r="M489" s="42"/>
    </row>
    <row r="490" spans="1:14" ht="12" hidden="1" customHeight="1" thickTop="1" x14ac:dyDescent="0.2">
      <c r="B490" s="33"/>
      <c r="F490" s="37"/>
      <c r="G490" s="50"/>
      <c r="H490" s="29"/>
      <c r="I490" s="30"/>
      <c r="J490" s="76"/>
      <c r="K490" s="76"/>
      <c r="L490" s="42"/>
      <c r="M490" s="42"/>
    </row>
    <row r="491" spans="1:14" ht="12" hidden="1" customHeight="1" thickBot="1" x14ac:dyDescent="0.25">
      <c r="B491" s="33"/>
      <c r="F491" s="37"/>
      <c r="G491" s="50"/>
      <c r="H491" s="78"/>
      <c r="I491" s="79"/>
      <c r="J491" s="73"/>
      <c r="K491" s="73"/>
      <c r="L491" s="47"/>
      <c r="M491" s="47"/>
    </row>
    <row r="492" spans="1:14" ht="12" hidden="1" customHeight="1" thickTop="1" x14ac:dyDescent="0.2">
      <c r="B492" s="33"/>
      <c r="C492" s="34"/>
      <c r="D492" s="35"/>
      <c r="E492" s="36"/>
      <c r="F492" s="37"/>
      <c r="H492" s="86" t="s">
        <v>153</v>
      </c>
      <c r="I492" s="62" t="s">
        <v>8</v>
      </c>
      <c r="J492" s="66">
        <f>J471+J475+J479+J483+J487</f>
        <v>2279</v>
      </c>
      <c r="K492" s="67"/>
    </row>
    <row r="493" spans="1:14" ht="12" hidden="1" customHeight="1" x14ac:dyDescent="0.2">
      <c r="B493" s="33"/>
      <c r="F493" s="37"/>
      <c r="G493" s="50"/>
      <c r="H493" s="87"/>
      <c r="I493" s="64" t="s">
        <v>9</v>
      </c>
      <c r="J493" s="80">
        <f>J472+J476+J480+J484+J488</f>
        <v>6000</v>
      </c>
      <c r="K493" s="72"/>
      <c r="L493" s="42"/>
      <c r="M493" s="42"/>
    </row>
    <row r="494" spans="1:14" ht="12" hidden="1" customHeight="1" thickBot="1" x14ac:dyDescent="0.25">
      <c r="B494" s="33"/>
      <c r="F494" s="37"/>
      <c r="G494" s="50"/>
      <c r="H494" s="88"/>
      <c r="I494" s="55" t="s">
        <v>10</v>
      </c>
      <c r="J494" s="71">
        <f>J473+J477+J481+J485+J489</f>
        <v>1521</v>
      </c>
      <c r="K494" s="72"/>
      <c r="L494" s="42"/>
      <c r="M494" s="42"/>
    </row>
    <row r="495" spans="1:14" s="50" customFormat="1" ht="12" hidden="1" customHeight="1" thickTop="1" thickBot="1" x14ac:dyDescent="0.25">
      <c r="A495" s="41"/>
      <c r="B495" s="81"/>
      <c r="C495" s="47"/>
      <c r="D495" s="48"/>
      <c r="E495" s="49"/>
      <c r="F495" s="82"/>
      <c r="H495" s="28"/>
      <c r="I495" s="25"/>
      <c r="J495" s="83"/>
      <c r="K495" s="83"/>
      <c r="L495" s="41"/>
      <c r="M495" s="41"/>
      <c r="N495" s="92"/>
    </row>
    <row r="496" spans="1:14" ht="12" hidden="1" customHeight="1" thickTop="1" thickBot="1" x14ac:dyDescent="0.25">
      <c r="B496" s="33"/>
      <c r="F496" s="37"/>
      <c r="G496" s="50"/>
      <c r="H496" s="89" t="s">
        <v>97</v>
      </c>
      <c r="I496" s="90"/>
      <c r="J496" s="84">
        <f>SUM(J492:J494)</f>
        <v>9800</v>
      </c>
      <c r="K496" s="72"/>
    </row>
    <row r="497" spans="2:14" ht="12" hidden="1" customHeight="1" thickTop="1" x14ac:dyDescent="0.2">
      <c r="B497" s="33"/>
      <c r="F497" s="37"/>
      <c r="G497" s="50"/>
    </row>
    <row r="498" spans="2:14" ht="12" hidden="1" customHeight="1" x14ac:dyDescent="0.2">
      <c r="B498" s="33"/>
      <c r="F498" s="37"/>
      <c r="G498" s="50"/>
    </row>
    <row r="499" spans="2:14" ht="12" hidden="1" customHeight="1" x14ac:dyDescent="0.2">
      <c r="B499" s="33"/>
      <c r="F499" s="37"/>
      <c r="G499" s="50"/>
      <c r="N499" s="93"/>
    </row>
    <row r="500" spans="2:14" ht="12" hidden="1" customHeight="1" x14ac:dyDescent="0.2">
      <c r="B500" s="33"/>
      <c r="F500" s="37"/>
      <c r="G500" s="50"/>
      <c r="N500" s="93"/>
    </row>
    <row r="501" spans="2:14" ht="12" customHeight="1" x14ac:dyDescent="0.2">
      <c r="B501" s="33"/>
      <c r="F501" s="37"/>
      <c r="G501" s="50"/>
      <c r="N501" s="93"/>
    </row>
    <row r="502" spans="2:14" ht="12" customHeight="1" x14ac:dyDescent="0.2">
      <c r="B502" s="33"/>
      <c r="F502" s="37"/>
      <c r="G502" s="50"/>
      <c r="N502" s="93"/>
    </row>
    <row r="503" spans="2:14" ht="12" customHeight="1" x14ac:dyDescent="0.2">
      <c r="B503" s="33"/>
      <c r="F503" s="37"/>
      <c r="G503" s="50"/>
      <c r="N503" s="93"/>
    </row>
    <row r="504" spans="2:14" ht="12" customHeight="1" x14ac:dyDescent="0.2">
      <c r="B504" s="33"/>
      <c r="F504" s="37"/>
      <c r="G504" s="50"/>
      <c r="N504" s="93"/>
    </row>
    <row r="505" spans="2:14" ht="12" customHeight="1" x14ac:dyDescent="0.2">
      <c r="B505" s="33"/>
      <c r="F505" s="37"/>
      <c r="N505" s="93"/>
    </row>
    <row r="506" spans="2:14" ht="12" customHeight="1" x14ac:dyDescent="0.2">
      <c r="B506" s="33"/>
      <c r="F506" s="37"/>
      <c r="N506" s="93"/>
    </row>
    <row r="507" spans="2:14" ht="12" customHeight="1" x14ac:dyDescent="0.2">
      <c r="B507" s="33"/>
      <c r="F507" s="37"/>
    </row>
    <row r="508" spans="2:14" ht="12" customHeight="1" x14ac:dyDescent="0.2">
      <c r="B508" s="33"/>
      <c r="F508" s="37"/>
    </row>
    <row r="509" spans="2:14" ht="12" customHeight="1" x14ac:dyDescent="0.2">
      <c r="B509" s="33"/>
      <c r="F509" s="37"/>
    </row>
    <row r="510" spans="2:14" ht="12" customHeight="1" x14ac:dyDescent="0.2">
      <c r="B510" s="33"/>
      <c r="F510" s="37"/>
    </row>
    <row r="511" spans="2:14" ht="12" customHeight="1" x14ac:dyDescent="0.2">
      <c r="B511" s="33"/>
      <c r="F511" s="37"/>
    </row>
    <row r="512" spans="2:14" ht="12" customHeight="1" x14ac:dyDescent="0.2">
      <c r="B512" s="33"/>
      <c r="F512" s="37"/>
    </row>
    <row r="513" spans="2:6" ht="12" customHeight="1" x14ac:dyDescent="0.2">
      <c r="B513" s="33"/>
      <c r="F513" s="37"/>
    </row>
    <row r="514" spans="2:6" ht="12" customHeight="1" x14ac:dyDescent="0.2">
      <c r="B514" s="33"/>
      <c r="F514" s="37"/>
    </row>
    <row r="515" spans="2:6" ht="12" customHeight="1" x14ac:dyDescent="0.2">
      <c r="B515" s="33"/>
      <c r="F515" s="37"/>
    </row>
    <row r="516" spans="2:6" ht="12" customHeight="1" x14ac:dyDescent="0.2">
      <c r="B516" s="33"/>
      <c r="F516" s="37"/>
    </row>
    <row r="517" spans="2:6" ht="12" customHeight="1" x14ac:dyDescent="0.2">
      <c r="B517" s="33"/>
      <c r="F517" s="37"/>
    </row>
    <row r="518" spans="2:6" ht="12" customHeight="1" x14ac:dyDescent="0.2">
      <c r="B518" s="33"/>
      <c r="F518" s="37"/>
    </row>
    <row r="519" spans="2:6" ht="12" customHeight="1" x14ac:dyDescent="0.2">
      <c r="B519" s="33"/>
      <c r="F519" s="37"/>
    </row>
    <row r="520" spans="2:6" ht="12" customHeight="1" x14ac:dyDescent="0.2">
      <c r="B520" s="33"/>
      <c r="F520" s="37"/>
    </row>
    <row r="521" spans="2:6" ht="12" customHeight="1" x14ac:dyDescent="0.2">
      <c r="B521" s="33"/>
      <c r="F521" s="37"/>
    </row>
    <row r="522" spans="2:6" ht="12" customHeight="1" x14ac:dyDescent="0.2">
      <c r="B522" s="33"/>
      <c r="F522" s="37"/>
    </row>
    <row r="523" spans="2:6" ht="12" customHeight="1" x14ac:dyDescent="0.2">
      <c r="B523" s="33"/>
      <c r="F523" s="37"/>
    </row>
    <row r="524" spans="2:6" ht="12" customHeight="1" x14ac:dyDescent="0.2">
      <c r="B524" s="33"/>
      <c r="F524" s="37"/>
    </row>
    <row r="525" spans="2:6" ht="12" customHeight="1" x14ac:dyDescent="0.2">
      <c r="B525" s="33"/>
      <c r="F525" s="37"/>
    </row>
    <row r="526" spans="2:6" ht="12" customHeight="1" x14ac:dyDescent="0.2">
      <c r="B526" s="33"/>
      <c r="F526" s="37"/>
    </row>
    <row r="527" spans="2:6" ht="12" customHeight="1" x14ac:dyDescent="0.2">
      <c r="B527" s="33"/>
      <c r="F527" s="37"/>
    </row>
    <row r="528" spans="2:6" ht="12" customHeight="1" x14ac:dyDescent="0.2">
      <c r="B528" s="33"/>
      <c r="F528" s="37"/>
    </row>
    <row r="529" spans="2:14" x14ac:dyDescent="0.2">
      <c r="B529" s="33"/>
      <c r="F529" s="37"/>
      <c r="N529" s="93"/>
    </row>
    <row r="530" spans="2:14" x14ac:dyDescent="0.2">
      <c r="B530" s="33"/>
      <c r="F530" s="37"/>
      <c r="N530" s="93"/>
    </row>
    <row r="531" spans="2:14" x14ac:dyDescent="0.2">
      <c r="B531" s="33"/>
      <c r="F531" s="37"/>
      <c r="N531" s="93"/>
    </row>
    <row r="532" spans="2:14" x14ac:dyDescent="0.2">
      <c r="B532" s="33"/>
      <c r="F532" s="37"/>
      <c r="N532" s="93"/>
    </row>
    <row r="533" spans="2:14" x14ac:dyDescent="0.2">
      <c r="B533" s="33"/>
      <c r="F533" s="37"/>
      <c r="N533" s="93"/>
    </row>
    <row r="534" spans="2:14" x14ac:dyDescent="0.2">
      <c r="B534" s="33"/>
      <c r="F534" s="37"/>
      <c r="N534" s="93"/>
    </row>
    <row r="535" spans="2:14" x14ac:dyDescent="0.2">
      <c r="B535" s="33"/>
      <c r="F535" s="37"/>
      <c r="N535" s="93"/>
    </row>
    <row r="536" spans="2:14" x14ac:dyDescent="0.2">
      <c r="B536" s="33"/>
      <c r="F536" s="37"/>
      <c r="N536" s="93"/>
    </row>
    <row r="537" spans="2:14" x14ac:dyDescent="0.2">
      <c r="B537" s="33"/>
      <c r="F537" s="37"/>
      <c r="N537" s="93"/>
    </row>
    <row r="538" spans="2:14" x14ac:dyDescent="0.2">
      <c r="B538" s="33"/>
      <c r="F538" s="37"/>
    </row>
    <row r="539" spans="2:14" x14ac:dyDescent="0.2">
      <c r="B539" s="33"/>
      <c r="F539" s="37"/>
    </row>
    <row r="540" spans="2:14" x14ac:dyDescent="0.2">
      <c r="B540" s="33"/>
      <c r="F540" s="37"/>
    </row>
    <row r="541" spans="2:14" x14ac:dyDescent="0.2">
      <c r="B541" s="33"/>
      <c r="F541" s="37"/>
    </row>
    <row r="542" spans="2:14" x14ac:dyDescent="0.2">
      <c r="B542" s="33"/>
      <c r="F542" s="37"/>
    </row>
    <row r="543" spans="2:14" x14ac:dyDescent="0.2">
      <c r="B543" s="33"/>
      <c r="F543" s="37"/>
    </row>
    <row r="544" spans="2:14" x14ac:dyDescent="0.2">
      <c r="B544" s="33"/>
      <c r="F544" s="37"/>
    </row>
    <row r="545" spans="2:6" x14ac:dyDescent="0.2">
      <c r="B545" s="33"/>
      <c r="F545" s="37"/>
    </row>
    <row r="546" spans="2:6" x14ac:dyDescent="0.2">
      <c r="B546" s="33"/>
      <c r="F546" s="37"/>
    </row>
    <row r="547" spans="2:6" x14ac:dyDescent="0.2">
      <c r="B547" s="33"/>
      <c r="F547" s="37"/>
    </row>
    <row r="548" spans="2:6" x14ac:dyDescent="0.2">
      <c r="B548" s="33"/>
      <c r="F548" s="37"/>
    </row>
    <row r="549" spans="2:6" x14ac:dyDescent="0.2">
      <c r="B549" s="33"/>
      <c r="F549" s="37"/>
    </row>
    <row r="550" spans="2:6" x14ac:dyDescent="0.2">
      <c r="B550" s="33"/>
      <c r="F550" s="37"/>
    </row>
    <row r="551" spans="2:6" x14ac:dyDescent="0.2">
      <c r="B551" s="33"/>
      <c r="F551" s="37"/>
    </row>
    <row r="552" spans="2:6" x14ac:dyDescent="0.2">
      <c r="B552" s="33"/>
      <c r="F552" s="37"/>
    </row>
    <row r="553" spans="2:6" x14ac:dyDescent="0.2">
      <c r="B553" s="33"/>
      <c r="F553" s="37"/>
    </row>
    <row r="554" spans="2:6" x14ac:dyDescent="0.2">
      <c r="B554" s="33"/>
      <c r="F554" s="37"/>
    </row>
    <row r="555" spans="2:6" x14ac:dyDescent="0.2">
      <c r="B555" s="33"/>
      <c r="F555" s="37"/>
    </row>
    <row r="556" spans="2:6" x14ac:dyDescent="0.2">
      <c r="B556" s="33"/>
      <c r="F556" s="37"/>
    </row>
    <row r="557" spans="2:6" x14ac:dyDescent="0.2">
      <c r="B557" s="33"/>
      <c r="F557" s="37"/>
    </row>
    <row r="558" spans="2:6" x14ac:dyDescent="0.2">
      <c r="B558" s="33"/>
      <c r="F558" s="37"/>
    </row>
    <row r="559" spans="2:6" x14ac:dyDescent="0.2">
      <c r="B559" s="33"/>
      <c r="F559" s="37"/>
    </row>
    <row r="560" spans="2:6" x14ac:dyDescent="0.2">
      <c r="B560" s="33"/>
      <c r="F560" s="37"/>
    </row>
    <row r="561" spans="2:14" x14ac:dyDescent="0.2">
      <c r="B561" s="33"/>
      <c r="F561" s="37"/>
    </row>
    <row r="562" spans="2:14" x14ac:dyDescent="0.2">
      <c r="B562" s="33"/>
      <c r="F562" s="37"/>
    </row>
    <row r="563" spans="2:14" x14ac:dyDescent="0.2">
      <c r="B563" s="33"/>
      <c r="F563" s="37"/>
    </row>
    <row r="564" spans="2:14" x14ac:dyDescent="0.2">
      <c r="B564" s="33"/>
      <c r="F564" s="37"/>
    </row>
    <row r="565" spans="2:14" x14ac:dyDescent="0.2">
      <c r="B565" s="33"/>
      <c r="F565" s="37"/>
    </row>
    <row r="566" spans="2:14" x14ac:dyDescent="0.2">
      <c r="B566" s="33"/>
      <c r="F566" s="37"/>
    </row>
    <row r="567" spans="2:14" x14ac:dyDescent="0.2">
      <c r="B567" s="33"/>
      <c r="F567" s="37"/>
    </row>
    <row r="568" spans="2:14" x14ac:dyDescent="0.2">
      <c r="B568" s="33"/>
      <c r="F568" s="37"/>
    </row>
    <row r="569" spans="2:14" x14ac:dyDescent="0.2">
      <c r="B569" s="33"/>
      <c r="F569" s="37"/>
    </row>
    <row r="570" spans="2:14" x14ac:dyDescent="0.2">
      <c r="B570" s="33"/>
      <c r="F570" s="37"/>
    </row>
    <row r="571" spans="2:14" x14ac:dyDescent="0.2">
      <c r="B571" s="33"/>
      <c r="F571" s="37"/>
      <c r="N571" s="93"/>
    </row>
    <row r="572" spans="2:14" x14ac:dyDescent="0.2">
      <c r="B572" s="33"/>
      <c r="F572" s="37"/>
    </row>
    <row r="573" spans="2:14" x14ac:dyDescent="0.2">
      <c r="B573" s="33"/>
      <c r="F573" s="37"/>
    </row>
    <row r="574" spans="2:14" x14ac:dyDescent="0.2">
      <c r="B574" s="33"/>
      <c r="F574" s="37"/>
    </row>
    <row r="575" spans="2:14" x14ac:dyDescent="0.2">
      <c r="B575" s="33"/>
      <c r="F575" s="37"/>
    </row>
    <row r="576" spans="2:14" x14ac:dyDescent="0.2">
      <c r="B576" s="33"/>
      <c r="F576" s="37"/>
    </row>
    <row r="577" spans="2:6" x14ac:dyDescent="0.2">
      <c r="B577" s="33"/>
      <c r="F577" s="37"/>
    </row>
    <row r="578" spans="2:6" x14ac:dyDescent="0.2">
      <c r="B578" s="33"/>
      <c r="F578" s="37"/>
    </row>
    <row r="579" spans="2:6" x14ac:dyDescent="0.2">
      <c r="B579" s="33"/>
      <c r="F579" s="37"/>
    </row>
    <row r="580" spans="2:6" x14ac:dyDescent="0.2">
      <c r="B580" s="33"/>
      <c r="F580" s="37"/>
    </row>
    <row r="581" spans="2:6" x14ac:dyDescent="0.2">
      <c r="B581" s="33"/>
      <c r="F581" s="37"/>
    </row>
    <row r="582" spans="2:6" x14ac:dyDescent="0.2">
      <c r="B582" s="33"/>
      <c r="F582" s="37"/>
    </row>
    <row r="583" spans="2:6" x14ac:dyDescent="0.2">
      <c r="B583" s="33"/>
      <c r="F583" s="37"/>
    </row>
    <row r="584" spans="2:6" x14ac:dyDescent="0.2">
      <c r="B584" s="33"/>
      <c r="F584" s="37"/>
    </row>
    <row r="585" spans="2:6" x14ac:dyDescent="0.2">
      <c r="B585" s="33"/>
      <c r="F585" s="37"/>
    </row>
    <row r="586" spans="2:6" x14ac:dyDescent="0.2">
      <c r="B586" s="33"/>
      <c r="F586" s="37"/>
    </row>
    <row r="587" spans="2:6" x14ac:dyDescent="0.2">
      <c r="B587" s="33"/>
      <c r="F587" s="37"/>
    </row>
    <row r="588" spans="2:6" x14ac:dyDescent="0.2">
      <c r="B588" s="33"/>
      <c r="F588" s="37"/>
    </row>
    <row r="589" spans="2:6" x14ac:dyDescent="0.2">
      <c r="B589" s="33"/>
      <c r="F589" s="37"/>
    </row>
    <row r="590" spans="2:6" x14ac:dyDescent="0.2">
      <c r="B590" s="33"/>
      <c r="F590" s="37"/>
    </row>
    <row r="591" spans="2:6" x14ac:dyDescent="0.2">
      <c r="B591" s="33"/>
      <c r="F591" s="37"/>
    </row>
    <row r="592" spans="2:6" x14ac:dyDescent="0.2">
      <c r="B592" s="33"/>
      <c r="F592" s="37"/>
    </row>
    <row r="593" spans="2:6" x14ac:dyDescent="0.2">
      <c r="B593" s="33"/>
      <c r="F593" s="37"/>
    </row>
    <row r="594" spans="2:6" x14ac:dyDescent="0.2">
      <c r="B594" s="33"/>
      <c r="F594" s="37"/>
    </row>
    <row r="595" spans="2:6" x14ac:dyDescent="0.2">
      <c r="B595" s="33"/>
      <c r="F595" s="37"/>
    </row>
    <row r="596" spans="2:6" x14ac:dyDescent="0.2">
      <c r="B596" s="33"/>
      <c r="F596" s="37"/>
    </row>
    <row r="597" spans="2:6" x14ac:dyDescent="0.2">
      <c r="B597" s="33"/>
      <c r="F597" s="37"/>
    </row>
    <row r="598" spans="2:6" x14ac:dyDescent="0.2">
      <c r="B598" s="33"/>
      <c r="F598" s="37"/>
    </row>
    <row r="599" spans="2:6" x14ac:dyDescent="0.2">
      <c r="B599" s="33"/>
      <c r="F599" s="37"/>
    </row>
    <row r="600" spans="2:6" x14ac:dyDescent="0.2">
      <c r="B600" s="33"/>
      <c r="F600" s="37"/>
    </row>
    <row r="601" spans="2:6" x14ac:dyDescent="0.2">
      <c r="B601" s="33"/>
      <c r="F601" s="37"/>
    </row>
    <row r="602" spans="2:6" x14ac:dyDescent="0.2">
      <c r="B602" s="33"/>
      <c r="F602" s="37"/>
    </row>
    <row r="603" spans="2:6" x14ac:dyDescent="0.2">
      <c r="B603" s="33"/>
      <c r="F603" s="37"/>
    </row>
    <row r="604" spans="2:6" x14ac:dyDescent="0.2">
      <c r="B604" s="33"/>
      <c r="F604" s="37"/>
    </row>
    <row r="605" spans="2:6" x14ac:dyDescent="0.2">
      <c r="B605" s="33"/>
      <c r="F605" s="37"/>
    </row>
    <row r="606" spans="2:6" x14ac:dyDescent="0.2">
      <c r="B606" s="33"/>
      <c r="F606" s="37"/>
    </row>
    <row r="607" spans="2:6" x14ac:dyDescent="0.2">
      <c r="B607" s="33"/>
      <c r="F607" s="37"/>
    </row>
    <row r="608" spans="2:6" x14ac:dyDescent="0.2">
      <c r="B608" s="33"/>
      <c r="F608" s="37"/>
    </row>
    <row r="609" spans="2:6" x14ac:dyDescent="0.2">
      <c r="B609" s="33"/>
      <c r="F609" s="37"/>
    </row>
    <row r="610" spans="2:6" x14ac:dyDescent="0.2">
      <c r="B610" s="33"/>
      <c r="F610" s="37"/>
    </row>
    <row r="611" spans="2:6" x14ac:dyDescent="0.2">
      <c r="B611" s="33"/>
      <c r="F611" s="37"/>
    </row>
    <row r="612" spans="2:6" x14ac:dyDescent="0.2">
      <c r="B612" s="33"/>
      <c r="F612" s="37"/>
    </row>
    <row r="613" spans="2:6" x14ac:dyDescent="0.2">
      <c r="B613" s="33"/>
      <c r="F613" s="37"/>
    </row>
    <row r="614" spans="2:6" x14ac:dyDescent="0.2">
      <c r="B614" s="33"/>
      <c r="F614" s="37"/>
    </row>
    <row r="615" spans="2:6" x14ac:dyDescent="0.2">
      <c r="B615" s="33"/>
      <c r="F615" s="37"/>
    </row>
    <row r="616" spans="2:6" x14ac:dyDescent="0.2">
      <c r="B616" s="33"/>
      <c r="F616" s="37"/>
    </row>
    <row r="617" spans="2:6" x14ac:dyDescent="0.2">
      <c r="B617" s="33"/>
      <c r="F617" s="37"/>
    </row>
    <row r="618" spans="2:6" x14ac:dyDescent="0.2">
      <c r="B618" s="33"/>
      <c r="F618" s="37"/>
    </row>
    <row r="619" spans="2:6" x14ac:dyDescent="0.2">
      <c r="B619" s="33"/>
      <c r="F619" s="37"/>
    </row>
    <row r="620" spans="2:6" x14ac:dyDescent="0.2">
      <c r="B620" s="33"/>
      <c r="F620" s="37"/>
    </row>
    <row r="621" spans="2:6" x14ac:dyDescent="0.2">
      <c r="B621" s="33"/>
      <c r="F621" s="37"/>
    </row>
    <row r="622" spans="2:6" x14ac:dyDescent="0.2">
      <c r="B622" s="33"/>
      <c r="F622" s="37"/>
    </row>
    <row r="623" spans="2:6" x14ac:dyDescent="0.2">
      <c r="B623" s="33"/>
      <c r="F623" s="37"/>
    </row>
    <row r="624" spans="2:6" x14ac:dyDescent="0.2">
      <c r="B624" s="33"/>
      <c r="F624" s="37"/>
    </row>
    <row r="625" spans="2:6" x14ac:dyDescent="0.2">
      <c r="B625" s="33"/>
      <c r="F625" s="37"/>
    </row>
    <row r="626" spans="2:6" x14ac:dyDescent="0.2">
      <c r="B626" s="33"/>
      <c r="F626" s="37"/>
    </row>
    <row r="627" spans="2:6" x14ac:dyDescent="0.2">
      <c r="B627" s="33"/>
      <c r="F627" s="37"/>
    </row>
    <row r="628" spans="2:6" x14ac:dyDescent="0.2">
      <c r="B628" s="33"/>
      <c r="F628" s="37"/>
    </row>
    <row r="629" spans="2:6" x14ac:dyDescent="0.2">
      <c r="B629" s="33"/>
      <c r="F629" s="37"/>
    </row>
    <row r="630" spans="2:6" x14ac:dyDescent="0.2">
      <c r="B630" s="33"/>
      <c r="F630" s="37"/>
    </row>
    <row r="631" spans="2:6" x14ac:dyDescent="0.2">
      <c r="B631" s="33"/>
      <c r="F631" s="37"/>
    </row>
    <row r="632" spans="2:6" x14ac:dyDescent="0.2">
      <c r="B632" s="33"/>
      <c r="F632" s="37"/>
    </row>
    <row r="633" spans="2:6" x14ac:dyDescent="0.2">
      <c r="B633" s="33"/>
      <c r="F633" s="37"/>
    </row>
    <row r="634" spans="2:6" x14ac:dyDescent="0.2">
      <c r="B634" s="33"/>
      <c r="F634" s="37"/>
    </row>
    <row r="635" spans="2:6" x14ac:dyDescent="0.2">
      <c r="B635" s="33"/>
      <c r="F635" s="37"/>
    </row>
    <row r="636" spans="2:6" x14ac:dyDescent="0.2">
      <c r="B636" s="33"/>
      <c r="F636" s="37"/>
    </row>
    <row r="637" spans="2:6" x14ac:dyDescent="0.2">
      <c r="B637" s="33"/>
      <c r="F637" s="37"/>
    </row>
    <row r="638" spans="2:6" x14ac:dyDescent="0.2">
      <c r="B638" s="33"/>
      <c r="F638" s="37"/>
    </row>
    <row r="639" spans="2:6" x14ac:dyDescent="0.2">
      <c r="B639" s="33"/>
      <c r="F639" s="37"/>
    </row>
    <row r="640" spans="2:6" x14ac:dyDescent="0.2">
      <c r="B640" s="33"/>
      <c r="F640" s="37"/>
    </row>
    <row r="641" spans="2:6" x14ac:dyDescent="0.2">
      <c r="B641" s="33"/>
      <c r="F641" s="37"/>
    </row>
    <row r="642" spans="2:6" x14ac:dyDescent="0.2">
      <c r="B642" s="33"/>
      <c r="F642" s="37"/>
    </row>
    <row r="643" spans="2:6" x14ac:dyDescent="0.2">
      <c r="B643" s="33"/>
      <c r="F643" s="37"/>
    </row>
    <row r="644" spans="2:6" x14ac:dyDescent="0.2">
      <c r="B644" s="33"/>
      <c r="F644" s="37"/>
    </row>
    <row r="645" spans="2:6" x14ac:dyDescent="0.2">
      <c r="B645" s="33"/>
      <c r="F645" s="37"/>
    </row>
    <row r="646" spans="2:6" x14ac:dyDescent="0.2">
      <c r="B646" s="33"/>
      <c r="F646" s="37"/>
    </row>
    <row r="647" spans="2:6" x14ac:dyDescent="0.2">
      <c r="B647" s="33"/>
      <c r="F647" s="37"/>
    </row>
    <row r="648" spans="2:6" x14ac:dyDescent="0.2">
      <c r="B648" s="33"/>
      <c r="F648" s="37"/>
    </row>
  </sheetData>
  <mergeCells count="2">
    <mergeCell ref="H492:H494"/>
    <mergeCell ref="H496:I496"/>
  </mergeCells>
  <dataValidations count="1">
    <dataValidation type="list" allowBlank="1" showInputMessage="1" showErrorMessage="1" sqref="H789:H1048576">
      <formula1>$B$2:$B$12</formula1>
    </dataValidation>
  </dataValidations>
  <pageMargins left="3.937007874015748E-2" right="3.937007874015748E-2" top="0.74803149606299213" bottom="0.74803149606299213" header="0.31496062992125984" footer="0.31496062992125984"/>
  <pageSetup paperSize="9" scale="61" fitToHeight="0" pageOrder="overThenDown" orientation="landscape" r:id="rId1"/>
  <headerFooter>
    <oddHeader>&amp;C&amp;"Trebuchet MS,Έντονα"&amp;10ΚΡΑΤΙΚΟ ΠΙΣΤΟΠΟΙΗΤΙΚΟ ΓΛΩΣΣΟΜΑΘΕΙΑΣ&amp;"Trebuchet MS,Κανονικά"
ΕΞΕΤΑΣΕΙΣ ΜΑΪΟΥ 2025</oddHeader>
    <oddFooter>&amp;C&amp;P/&amp;N</oddFooter>
  </headerFooter>
  <rowBreaks count="8" manualBreakCount="8">
    <brk id="56" min="2" max="10" man="1"/>
    <brk id="116" min="2" max="10" man="1"/>
    <brk id="176" min="2" max="10" man="1"/>
    <brk id="233" min="2" max="10" man="1"/>
    <brk id="283" min="2" max="10" man="1"/>
    <brk id="337" min="2" max="10" man="1"/>
    <brk id="388" min="2" max="10" man="1"/>
    <brk id="443" min="2" max="10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DataSheet!$C$2:$C$6</xm:f>
          </x14:formula1>
          <xm:sqref>I373 I376</xm:sqref>
        </x14:dataValidation>
        <x14:dataValidation type="list" allowBlank="1" showInputMessage="1" showErrorMessage="1">
          <x14:formula1>
            <xm:f>DataSheet!$B$2:$B$7</xm:f>
          </x14:formula1>
          <xm:sqref>H66:H68 H2:H31 H41:H43 H358:H372</xm:sqref>
        </x14:dataValidation>
        <x14:dataValidation type="list" allowBlank="1" showInputMessage="1" showErrorMessage="1">
          <x14:formula1>
            <xm:f>DataSheet!$B$2:$B$8</xm:f>
          </x14:formula1>
          <xm:sqref>H470:H471 H497:H788 H475 H479 H483 H487 H44:H65 H495 H32:H40 H69:H357 H373:H468</xm:sqref>
        </x14:dataValidation>
        <x14:dataValidation type="list" allowBlank="1" showInputMessage="1" showErrorMessage="1">
          <x14:formula1>
            <xm:f>DataSheet!$C$2:$C$4</xm:f>
          </x14:formula1>
          <xm:sqref>I497:K1048576 I470:I471 L470:M471 J470:K470 L475:M475 I475 L479:M479 I479 L483:M483 I483 L487:M487 I487 L492:M492 I492 L495:M1048576 I495:K495 I2:I372 I374:I375 I377:I468</xm:sqref>
        </x14:dataValidation>
        <x14:dataValidation type="list" allowBlank="1" showInputMessage="1" showErrorMessage="1">
          <x14:formula1>
            <xm:f>DataSheet!$A$2:A$43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D16" sqref="D16"/>
    </sheetView>
  </sheetViews>
  <sheetFormatPr defaultRowHeight="15" x14ac:dyDescent="0.25"/>
  <cols>
    <col min="1" max="1" width="41.85546875" customWidth="1"/>
    <col min="2" max="2" width="11.5703125" customWidth="1"/>
    <col min="3" max="3" width="10.42578125" customWidth="1"/>
    <col min="4" max="4" width="41.28515625" customWidth="1"/>
    <col min="5" max="5" width="34" customWidth="1"/>
    <col min="6" max="8" width="9.140625" customWidth="1"/>
  </cols>
  <sheetData>
    <row r="1" spans="1:5" ht="45" customHeight="1" thickTop="1" thickBot="1" x14ac:dyDescent="0.3">
      <c r="A1" s="1" t="s">
        <v>0</v>
      </c>
      <c r="B1" s="1" t="s">
        <v>1</v>
      </c>
      <c r="C1" s="1" t="s">
        <v>2</v>
      </c>
      <c r="D1" s="1" t="s">
        <v>122</v>
      </c>
      <c r="E1" s="1" t="s">
        <v>123</v>
      </c>
    </row>
    <row r="2" spans="1:5" ht="15.75" thickTop="1" x14ac:dyDescent="0.25">
      <c r="A2" t="s">
        <v>53</v>
      </c>
      <c r="B2" t="s">
        <v>3</v>
      </c>
      <c r="C2" t="s">
        <v>8</v>
      </c>
      <c r="D2" t="s">
        <v>119</v>
      </c>
      <c r="E2" t="s">
        <v>124</v>
      </c>
    </row>
    <row r="3" spans="1:5" x14ac:dyDescent="0.25">
      <c r="A3" t="s">
        <v>103</v>
      </c>
      <c r="B3" t="s">
        <v>4</v>
      </c>
      <c r="C3" t="s">
        <v>9</v>
      </c>
      <c r="D3" t="s">
        <v>121</v>
      </c>
      <c r="E3" t="s">
        <v>125</v>
      </c>
    </row>
    <row r="4" spans="1:5" x14ac:dyDescent="0.25">
      <c r="A4" t="s">
        <v>11</v>
      </c>
      <c r="B4" t="s">
        <v>5</v>
      </c>
      <c r="C4" t="s">
        <v>10</v>
      </c>
      <c r="D4" t="s">
        <v>120</v>
      </c>
    </row>
    <row r="5" spans="1:5" ht="17.25" x14ac:dyDescent="0.25">
      <c r="A5" t="s">
        <v>12</v>
      </c>
      <c r="B5" t="s">
        <v>6</v>
      </c>
      <c r="C5" t="s">
        <v>234</v>
      </c>
    </row>
    <row r="6" spans="1:5" ht="17.25" x14ac:dyDescent="0.25">
      <c r="A6" t="s">
        <v>13</v>
      </c>
      <c r="B6" t="s">
        <v>7</v>
      </c>
      <c r="C6" t="s">
        <v>235</v>
      </c>
    </row>
    <row r="7" spans="1:5" x14ac:dyDescent="0.25">
      <c r="A7" t="s">
        <v>14</v>
      </c>
      <c r="B7" t="s">
        <v>44</v>
      </c>
    </row>
    <row r="8" spans="1:5" x14ac:dyDescent="0.25">
      <c r="A8" t="s">
        <v>45</v>
      </c>
    </row>
    <row r="9" spans="1:5" x14ac:dyDescent="0.25">
      <c r="A9" t="s">
        <v>46</v>
      </c>
    </row>
    <row r="10" spans="1:5" x14ac:dyDescent="0.25">
      <c r="A10" t="s">
        <v>15</v>
      </c>
    </row>
    <row r="11" spans="1:5" x14ac:dyDescent="0.25">
      <c r="A11" t="s">
        <v>16</v>
      </c>
    </row>
    <row r="12" spans="1:5" x14ac:dyDescent="0.25">
      <c r="A12" t="s">
        <v>17</v>
      </c>
    </row>
    <row r="13" spans="1:5" x14ac:dyDescent="0.25">
      <c r="A13" t="s">
        <v>18</v>
      </c>
    </row>
    <row r="14" spans="1:5" x14ac:dyDescent="0.25">
      <c r="A14" t="s">
        <v>50</v>
      </c>
    </row>
    <row r="15" spans="1:5" x14ac:dyDescent="0.25">
      <c r="A15" t="s">
        <v>51</v>
      </c>
    </row>
    <row r="16" spans="1:5" x14ac:dyDescent="0.25">
      <c r="A16" t="s">
        <v>52</v>
      </c>
    </row>
    <row r="17" spans="1:1" x14ac:dyDescent="0.25">
      <c r="A17" t="s">
        <v>42</v>
      </c>
    </row>
    <row r="18" spans="1:1" x14ac:dyDescent="0.25">
      <c r="A18" t="s">
        <v>19</v>
      </c>
    </row>
    <row r="19" spans="1:1" x14ac:dyDescent="0.25">
      <c r="A19" t="s">
        <v>20</v>
      </c>
    </row>
    <row r="20" spans="1:1" x14ac:dyDescent="0.25">
      <c r="A20" t="s">
        <v>21</v>
      </c>
    </row>
    <row r="21" spans="1:1" x14ac:dyDescent="0.25">
      <c r="A21" t="s">
        <v>22</v>
      </c>
    </row>
    <row r="22" spans="1:1" x14ac:dyDescent="0.25">
      <c r="A22" t="s">
        <v>23</v>
      </c>
    </row>
    <row r="23" spans="1:1" x14ac:dyDescent="0.25">
      <c r="A23" t="s">
        <v>24</v>
      </c>
    </row>
    <row r="24" spans="1:1" x14ac:dyDescent="0.25">
      <c r="A24" t="s">
        <v>25</v>
      </c>
    </row>
    <row r="25" spans="1:1" x14ac:dyDescent="0.25">
      <c r="A25" t="s">
        <v>26</v>
      </c>
    </row>
    <row r="26" spans="1:1" x14ac:dyDescent="0.25">
      <c r="A26" t="s">
        <v>27</v>
      </c>
    </row>
    <row r="27" spans="1:1" x14ac:dyDescent="0.25">
      <c r="A27" t="s">
        <v>28</v>
      </c>
    </row>
    <row r="28" spans="1:1" x14ac:dyDescent="0.25">
      <c r="A28" t="s">
        <v>29</v>
      </c>
    </row>
    <row r="29" spans="1:1" x14ac:dyDescent="0.25">
      <c r="A29" t="s">
        <v>30</v>
      </c>
    </row>
    <row r="30" spans="1:1" x14ac:dyDescent="0.25">
      <c r="A30" t="s">
        <v>31</v>
      </c>
    </row>
    <row r="31" spans="1:1" x14ac:dyDescent="0.25">
      <c r="A31" t="s">
        <v>43</v>
      </c>
    </row>
    <row r="32" spans="1:1" x14ac:dyDescent="0.25">
      <c r="A32" t="s">
        <v>48</v>
      </c>
    </row>
    <row r="33" spans="1:1" x14ac:dyDescent="0.25">
      <c r="A33" t="s">
        <v>32</v>
      </c>
    </row>
    <row r="34" spans="1:1" x14ac:dyDescent="0.25">
      <c r="A34" t="s">
        <v>33</v>
      </c>
    </row>
    <row r="35" spans="1:1" x14ac:dyDescent="0.25">
      <c r="A35" t="s">
        <v>34</v>
      </c>
    </row>
    <row r="36" spans="1:1" x14ac:dyDescent="0.25">
      <c r="A36" t="s">
        <v>35</v>
      </c>
    </row>
    <row r="37" spans="1:1" x14ac:dyDescent="0.25">
      <c r="A37" t="s">
        <v>150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102</v>
      </c>
    </row>
  </sheetData>
  <dataValidations count="1">
    <dataValidation type="list" allowBlank="1" showInputMessage="1" showErrorMessage="1" sqref="B2:B8">
      <formula1>$B$2:$B$8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Νέα Κατανομή</vt:lpstr>
      <vt:lpstr>DataSheet</vt:lpstr>
      <vt:lpstr>'Νέα Κατανομή'!Print_Area</vt:lpstr>
      <vt:lpstr>'Νέα Κατανομή'!Print_Titles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Σοφία Καρούκη</cp:lastModifiedBy>
  <cp:lastPrinted>2025-03-26T05:12:29Z</cp:lastPrinted>
  <dcterms:created xsi:type="dcterms:W3CDTF">2021-03-05T09:24:43Z</dcterms:created>
  <dcterms:modified xsi:type="dcterms:W3CDTF">2025-05-08T04:39:47Z</dcterms:modified>
</cp:coreProperties>
</file>